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filterPrivacy="1"/>
  <xr:revisionPtr revIDLastSave="52" documentId="8_{8999113A-AB87-4AE0-8184-5FF2D5AC911E}" xr6:coauthVersionLast="47" xr6:coauthVersionMax="47" xr10:uidLastSave="{F962DAB2-302B-4D7C-8236-545FCDF1E47B}"/>
  <bookViews>
    <workbookView xWindow="-96" yWindow="-96" windowWidth="19632" windowHeight="12432" xr2:uid="{00000000-000D-0000-FFFF-FFFF00000000}"/>
  </bookViews>
  <sheets>
    <sheet name="Population 2020-2050" sheetId="6" r:id="rId1"/>
    <sheet name="65+ Characteristics" sheetId="3" r:id="rId2"/>
    <sheet name="Disability by Age" sheetId="4" r:id="rId3"/>
    <sheet name="Poverty" sheetId="5" r:id="rId4"/>
    <sheet name="LEP" sheetId="9" r:id="rId5"/>
    <sheet name="Pop Density" sheetId="7" r:id="rId6"/>
    <sheet name="Incorp-Unincorp" sheetId="8" r:id="rId7"/>
  </sheets>
  <externalReferences>
    <externalReference r:id="rId8"/>
  </externalReferences>
  <definedNames>
    <definedName name="_xlnm._FilterDatabase" localSheetId="6" hidden="1">'Incorp-Unincorp'!$A$6:$A$35</definedName>
    <definedName name="_xlnm._FilterDatabase" localSheetId="5" hidden="1">'Pop Density'!#REF!</definedName>
    <definedName name="_xlnm.Print_Area" localSheetId="5">'Pop Density'!$A$2:$E$14</definedName>
    <definedName name="_xlnm.Print_Titles" localSheetId="1">'65+ Characteristics'!$A:$A,'65+ Characteristics'!$4:$5</definedName>
    <definedName name="_xlnm.Print_Titles" localSheetId="6">'Incorp-Unincorp'!$A:$A,'Incorp-Unincorp'!$2:$6</definedName>
    <definedName name="_xlnm.Print_Titles" localSheetId="4">LEP!$A:$A,LEP!$5:$5</definedName>
    <definedName name="_xlnm.Print_Titles" localSheetId="3">Poverty!$A:$A,Poverty!$5:$5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9" l="1"/>
  <c r="F21" i="9" s="1"/>
  <c r="E20" i="9"/>
  <c r="E21" i="9" s="1"/>
  <c r="D20" i="9"/>
  <c r="C20" i="9"/>
  <c r="C21" i="9" s="1"/>
  <c r="B19" i="9"/>
  <c r="F17" i="9"/>
  <c r="E17" i="9"/>
  <c r="D17" i="9"/>
  <c r="C17" i="9"/>
  <c r="B16" i="9"/>
  <c r="B17" i="9" s="1"/>
  <c r="B15" i="9"/>
  <c r="F13" i="9"/>
  <c r="E13" i="9"/>
  <c r="D13" i="9"/>
  <c r="C13" i="9"/>
  <c r="B12" i="9"/>
  <c r="B13" i="9" s="1"/>
  <c r="B11" i="9"/>
  <c r="F9" i="9"/>
  <c r="E9" i="9"/>
  <c r="D9" i="9"/>
  <c r="C9" i="9"/>
  <c r="B8" i="9"/>
  <c r="B9" i="9" s="1"/>
  <c r="B6" i="9"/>
  <c r="E41" i="8"/>
  <c r="E40" i="8"/>
  <c r="B35" i="8"/>
  <c r="B34" i="8"/>
  <c r="B33" i="8"/>
  <c r="D5" i="7"/>
  <c r="D6" i="7"/>
  <c r="D7" i="7"/>
  <c r="D8" i="7"/>
  <c r="B10" i="7"/>
  <c r="C10" i="7"/>
  <c r="D10" i="7" s="1"/>
  <c r="H24" i="6"/>
  <c r="H25" i="6" s="1"/>
  <c r="G24" i="6"/>
  <c r="G25" i="6" s="1"/>
  <c r="F24" i="6"/>
  <c r="F25" i="6" s="1"/>
  <c r="E24" i="6"/>
  <c r="E25" i="6" s="1"/>
  <c r="D24" i="6"/>
  <c r="D25" i="6" s="1"/>
  <c r="C24" i="6"/>
  <c r="C25" i="6" s="1"/>
  <c r="B24" i="6"/>
  <c r="B25" i="6" s="1"/>
  <c r="H23" i="6"/>
  <c r="G23" i="6"/>
  <c r="F23" i="6"/>
  <c r="E23" i="6"/>
  <c r="D23" i="6"/>
  <c r="C23" i="6"/>
  <c r="B23" i="6"/>
  <c r="H21" i="6"/>
  <c r="G21" i="6"/>
  <c r="F21" i="6"/>
  <c r="E21" i="6"/>
  <c r="D21" i="6"/>
  <c r="C21" i="6"/>
  <c r="B21" i="6"/>
  <c r="H17" i="6"/>
  <c r="G17" i="6"/>
  <c r="F17" i="6"/>
  <c r="E17" i="6"/>
  <c r="D17" i="6"/>
  <c r="C17" i="6"/>
  <c r="B17" i="6"/>
  <c r="H13" i="6"/>
  <c r="G13" i="6"/>
  <c r="F13" i="6"/>
  <c r="E13" i="6"/>
  <c r="D13" i="6"/>
  <c r="C13" i="6"/>
  <c r="B13" i="6"/>
  <c r="H9" i="6"/>
  <c r="G9" i="6"/>
  <c r="F9" i="6"/>
  <c r="E9" i="6"/>
  <c r="D9" i="6"/>
  <c r="C9" i="6"/>
  <c r="B9" i="6"/>
  <c r="F48" i="5"/>
  <c r="E48" i="5"/>
  <c r="D48" i="5"/>
  <c r="C48" i="5"/>
  <c r="B47" i="5"/>
  <c r="B48" i="5" s="1"/>
  <c r="F46" i="5"/>
  <c r="E46" i="5"/>
  <c r="D46" i="5"/>
  <c r="C46" i="5"/>
  <c r="B45" i="5"/>
  <c r="B46" i="5" s="1"/>
  <c r="F44" i="5"/>
  <c r="E44" i="5"/>
  <c r="D44" i="5"/>
  <c r="C44" i="5"/>
  <c r="B43" i="5"/>
  <c r="B44" i="5" s="1"/>
  <c r="F42" i="5"/>
  <c r="E42" i="5"/>
  <c r="D42" i="5"/>
  <c r="C42" i="5"/>
  <c r="B41" i="5"/>
  <c r="B42" i="5" s="1"/>
  <c r="B39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F9" i="5"/>
  <c r="E9" i="5"/>
  <c r="D9" i="5"/>
  <c r="C9" i="5"/>
  <c r="B8" i="5"/>
  <c r="B9" i="5" s="1"/>
  <c r="B6" i="5"/>
  <c r="J23" i="4"/>
  <c r="J24" i="4" s="1"/>
  <c r="J22" i="4"/>
  <c r="J18" i="4"/>
  <c r="J19" i="4" s="1"/>
  <c r="J17" i="4"/>
  <c r="J13" i="4"/>
  <c r="J14" i="4" s="1"/>
  <c r="J12" i="4"/>
  <c r="J8" i="4"/>
  <c r="J9" i="4" s="1"/>
  <c r="J7" i="4"/>
  <c r="C34" i="8" l="1"/>
  <c r="G11" i="8" s="1"/>
  <c r="C35" i="8"/>
  <c r="G12" i="8" s="1"/>
  <c r="D21" i="9"/>
  <c r="B20" i="9"/>
  <c r="B21" i="9" s="1"/>
  <c r="E42" i="8"/>
  <c r="E45" i="8" l="1"/>
  <c r="E44" i="8"/>
</calcChain>
</file>

<file path=xl/sharedStrings.xml><?xml version="1.0" encoding="utf-8"?>
<sst xmlns="http://schemas.openxmlformats.org/spreadsheetml/2006/main" count="236" uniqueCount="169">
  <si>
    <t>Total</t>
  </si>
  <si>
    <t>Total population</t>
  </si>
  <si>
    <t>Median age (years)</t>
  </si>
  <si>
    <t>One race</t>
  </si>
  <si>
    <t>White</t>
  </si>
  <si>
    <t>Black or African American</t>
  </si>
  <si>
    <t>Asian</t>
  </si>
  <si>
    <t>Some other race</t>
  </si>
  <si>
    <t>Two or more races</t>
  </si>
  <si>
    <t>White alone, not Hispanic or Latino</t>
  </si>
  <si>
    <t>Civilian population 18 years and over</t>
  </si>
  <si>
    <t>Civilian veteran</t>
  </si>
  <si>
    <t>With any disability</t>
  </si>
  <si>
    <t>No disability</t>
  </si>
  <si>
    <t>Population 5 years and over</t>
  </si>
  <si>
    <t>English only</t>
  </si>
  <si>
    <t>Language other than English</t>
  </si>
  <si>
    <t>Speak English less than "very well"</t>
  </si>
  <si>
    <t>Clallam County</t>
  </si>
  <si>
    <t>Jefferson County</t>
  </si>
  <si>
    <t>Kitsap County</t>
  </si>
  <si>
    <t>Mason County</t>
  </si>
  <si>
    <t>Age 65+</t>
  </si>
  <si>
    <t>Poverty Status in Last 12 Months</t>
  </si>
  <si>
    <t>Ability to Speak English</t>
  </si>
  <si>
    <t>Disability Status</t>
  </si>
  <si>
    <t>Veteran Status</t>
  </si>
  <si>
    <t>Race, Hispanic or Latino Origin</t>
  </si>
  <si>
    <t>Hispanic or Latino origin (any race)</t>
  </si>
  <si>
    <t>American Indian/Alaska Native</t>
  </si>
  <si>
    <t>Below 100% of the poverty level</t>
  </si>
  <si>
    <t>100% - 149% of the poverty level</t>
  </si>
  <si>
    <t>At or above 150% of the poverty level</t>
  </si>
  <si>
    <t>Clallam, Jefferson, Kitsap, and Mason Counties</t>
  </si>
  <si>
    <t>SELECT CHARACTERISTICS OF POPULATION AGE 65 AND ABOVE (2024)</t>
  </si>
  <si>
    <t>Native Hawaiian/Other Pacific Islander</t>
  </si>
  <si>
    <t>Source:U.S. Census Bureau. "Population 65 Years and Over in the United States" American Community Survey, ACS 5-Year Estimates Subject Tables, Table S0103, 2024, https://data.census.gov/table/ACSST5Y2024.S0103?q=S0103: Accessed on March 24, 2026.</t>
  </si>
  <si>
    <t>POPULATION CHARACTERISTIC</t>
  </si>
  <si>
    <t>DISABILITY STATUS BY AGE GROUP (2024)</t>
  </si>
  <si>
    <t>Civilian Non-institutionalized Population</t>
  </si>
  <si>
    <t xml:space="preserve">Population </t>
  </si>
  <si>
    <t>Under 5 Years</t>
  </si>
  <si>
    <t>5-17 Years</t>
  </si>
  <si>
    <t>18-34 Years</t>
  </si>
  <si>
    <t>35-64 Years</t>
  </si>
  <si>
    <t>65-74 Years</t>
  </si>
  <si>
    <t>75 Years +</t>
  </si>
  <si>
    <t>65+</t>
  </si>
  <si>
    <t>Civilian non-institutionalized population</t>
  </si>
  <si>
    <t>With a disability</t>
  </si>
  <si>
    <t>% with a disability</t>
  </si>
  <si>
    <t>Source: U.S. Census Bureau. "Disability Characteristics" American Community Survey, ACS 5-Year Estimates Subject Tables, Table S1810, 2024, https://data.census.gov/table/ACSST5Y2024.S1810?q=S1810: Accessed on March 23, 2026. Formatted for HSTP.</t>
  </si>
  <si>
    <t>POVERTY CHARACTERISTICS IN THE PENINSULA REGION</t>
  </si>
  <si>
    <t>2024 ACS 5-YEAR DATA, TABLE B17017, US Census Bureau</t>
  </si>
  <si>
    <t>2024 ACS 5-YEAR DATA, TABLE C17002, US Census Bureau</t>
  </si>
  <si>
    <t/>
  </si>
  <si>
    <t>Peninsula Region</t>
  </si>
  <si>
    <t>Total Households, 2024 Estimate</t>
  </si>
  <si>
    <t>Households with income in the past 12 months below poverty level:</t>
  </si>
  <si>
    <t>% of total households below poverty</t>
  </si>
  <si>
    <t>Family households in poverty</t>
  </si>
  <si>
    <t>Married-couple family:</t>
  </si>
  <si>
    <t>Householder under 25 years</t>
  </si>
  <si>
    <t>Householder 25 to 44 years</t>
  </si>
  <si>
    <t>Householder 45 to 64 years</t>
  </si>
  <si>
    <t>Householder 65 years and over</t>
  </si>
  <si>
    <t>Other family:</t>
  </si>
  <si>
    <t>Male householder, no spouse present:</t>
  </si>
  <si>
    <t>Female householder, no spouse present:</t>
  </si>
  <si>
    <t>Nonfamily households in poverty</t>
  </si>
  <si>
    <t>Male householder:</t>
  </si>
  <si>
    <t>Female householder:</t>
  </si>
  <si>
    <t>Population for Whom Poverty Status is Determined , 2024 Estimate</t>
  </si>
  <si>
    <t>People living below poverty</t>
  </si>
  <si>
    <t>% of population</t>
  </si>
  <si>
    <t>People living at 100% - 149% of poverty</t>
  </si>
  <si>
    <t>People living at 150% - 200% of poverty</t>
  </si>
  <si>
    <t>People living above 200% of poverty</t>
  </si>
  <si>
    <r>
      <rPr>
        <b/>
        <sz val="11"/>
        <color theme="1"/>
        <rFont val="Calibri"/>
        <family val="2"/>
        <scheme val="minor"/>
      </rPr>
      <t>What is the official poverty level?</t>
    </r>
    <r>
      <rPr>
        <sz val="11"/>
        <color theme="1"/>
        <rFont val="Calibri"/>
        <family val="2"/>
        <scheme val="minor"/>
      </rPr>
      <t xml:space="preserve"> The federal definition of poverty is very low, as evidenced by the poverty thresholds</t>
    </r>
  </si>
  <si>
    <t>below. For example, a single person 65 or older getting by on $16,500 a year is not considered to be living below poverty</t>
  </si>
  <si>
    <t>under the federal definition. Even 200% of the poverty level reflects a household with very limited means.</t>
  </si>
  <si>
    <t>Notes Regarding Census Terminology:</t>
  </si>
  <si>
    <r>
      <rPr>
        <b/>
        <sz val="11"/>
        <color theme="1"/>
        <rFont val="Calibri"/>
        <family val="2"/>
        <scheme val="minor"/>
      </rPr>
      <t>Family</t>
    </r>
    <r>
      <rPr>
        <sz val="11"/>
        <color theme="1"/>
        <rFont val="Calibri"/>
        <family val="2"/>
        <scheme val="minor"/>
      </rPr>
      <t xml:space="preserve"> - Two or more people in a household who are related by marriage, blood, or adoption</t>
    </r>
  </si>
  <si>
    <r>
      <rPr>
        <b/>
        <sz val="11"/>
        <color theme="1"/>
        <rFont val="Calibri"/>
        <family val="2"/>
        <scheme val="minor"/>
      </rPr>
      <t>Nonfamily</t>
    </r>
    <r>
      <rPr>
        <sz val="11"/>
        <color theme="1"/>
        <rFont val="Calibri"/>
        <family val="2"/>
        <scheme val="minor"/>
      </rPr>
      <t xml:space="preserve"> - Single person households, and two or more people in a household who are not related</t>
    </r>
  </si>
  <si>
    <t>Peninsula Region Population and Projections - 2020 - 2050</t>
  </si>
  <si>
    <t>Total Population and Population Age 65+, by County and Region Totals</t>
  </si>
  <si>
    <t>OFM Adj. Census</t>
  </si>
  <si>
    <t>Clallam - Total</t>
  </si>
  <si>
    <t>Clallam - 65+</t>
  </si>
  <si>
    <t>% age 65+</t>
  </si>
  <si>
    <t>Jefferson - Total</t>
  </si>
  <si>
    <t>Jefferson - 65+</t>
  </si>
  <si>
    <t>Kitsap Total</t>
  </si>
  <si>
    <t>Kitsap - 65+</t>
  </si>
  <si>
    <t>Mason - Total</t>
  </si>
  <si>
    <t>Mason - 65+</t>
  </si>
  <si>
    <t>Peninsula Region - Total</t>
  </si>
  <si>
    <t>Peninsula Region - 65+</t>
  </si>
  <si>
    <t>WA State - % Age 65+</t>
  </si>
  <si>
    <t>Source:</t>
  </si>
  <si>
    <t>OFM PROJECTIONS</t>
  </si>
  <si>
    <t>OFM - Forecasting &amp; Research | December 2022 | GMA Projections, Middle Series. Formatted for HSTP.</t>
  </si>
  <si>
    <t>Clallam is a Frontier 2 county and Jefferson is a Frontier 1 county.</t>
  </si>
  <si>
    <t xml:space="preserve">Clallam and Jefferson counties are designated as "frontier counties." </t>
  </si>
  <si>
    <t>Note: With population densities below 100 people/square mile, both</t>
  </si>
  <si>
    <t>Note: Land area excludes lakes and other water bodies</t>
  </si>
  <si>
    <t>Source: WA State Office of Financial Management, 2025 Population Estimates, and Population Density by County. Formatted for the HSTP.</t>
  </si>
  <si>
    <t>Mason</t>
  </si>
  <si>
    <t>Kitsap</t>
  </si>
  <si>
    <t>Jefferson</t>
  </si>
  <si>
    <t>Clallam</t>
  </si>
  <si>
    <t>Pop/Sq Mile</t>
  </si>
  <si>
    <t>2025 Population</t>
  </si>
  <si>
    <t>Land Area (sq miles)</t>
  </si>
  <si>
    <t>County</t>
  </si>
  <si>
    <t>Peninsula Region Population Density Per Square Mile</t>
  </si>
  <si>
    <t>April 1, 2025 Population of Cities, Towns and Counties</t>
  </si>
  <si>
    <t>Used for Allocation of Selected State Revenues</t>
  </si>
  <si>
    <t>Office of Financial Management, Forecasting and Research Division</t>
  </si>
  <si>
    <t>Jurisdiction</t>
  </si>
  <si>
    <t>2025 Pop Estimate</t>
  </si>
  <si>
    <t>.</t>
  </si>
  <si>
    <t>Clallam County - Total</t>
  </si>
  <si>
    <t>Unincorporated Clallam County</t>
  </si>
  <si>
    <t>Incorporated Clallam County</t>
  </si>
  <si>
    <t>Forks</t>
  </si>
  <si>
    <t>Port Angeles</t>
  </si>
  <si>
    <t>Sequim</t>
  </si>
  <si>
    <t>Jefferson County - Total</t>
  </si>
  <si>
    <t>Unincorporated Jefferson County</t>
  </si>
  <si>
    <t>Incorporated Jefferson County</t>
  </si>
  <si>
    <t>Port Townsend</t>
  </si>
  <si>
    <t>Kitsap County - Total</t>
  </si>
  <si>
    <t>Unincorporated Kitsap County</t>
  </si>
  <si>
    <t>Incorporated Kitsap County</t>
  </si>
  <si>
    <t>Bainbridge Island</t>
  </si>
  <si>
    <t>Bremerton</t>
  </si>
  <si>
    <t>Port Orchard</t>
  </si>
  <si>
    <t>Poulsbo</t>
  </si>
  <si>
    <t>Mason County - Total</t>
  </si>
  <si>
    <t>Unincorporated Mason County</t>
  </si>
  <si>
    <t>Incorporated Mason County</t>
  </si>
  <si>
    <t>Shelton</t>
  </si>
  <si>
    <t>Peninsula Unincorporated Total</t>
  </si>
  <si>
    <t>Peninsula Incorporated Total</t>
  </si>
  <si>
    <t>WA State</t>
  </si>
  <si>
    <t>PRTPO</t>
  </si>
  <si>
    <t>Unincorp</t>
  </si>
  <si>
    <t>Incorp</t>
  </si>
  <si>
    <t>Kitsap Effect: Olympic Peninsula Only is More Unincorporated than Region Total</t>
  </si>
  <si>
    <t>Clallam, Jefferson, Mason Unincorporated</t>
  </si>
  <si>
    <t>Clallam, Jefferson, Mason Incorporated</t>
  </si>
  <si>
    <t>Clallam, Jefferson, Mason Total</t>
  </si>
  <si>
    <t>Unincorporated</t>
  </si>
  <si>
    <t>Incorporated</t>
  </si>
  <si>
    <t>LIMITED ENGLISH PROFICIENCY</t>
  </si>
  <si>
    <t>Households that Speak English Less than "Very Well" in the Peninsula Region</t>
  </si>
  <si>
    <t>2024 ACS 5-YEAR DATA, TABLE C16002, US Census Bureau</t>
  </si>
  <si>
    <t>Total Households</t>
  </si>
  <si>
    <t>English Speaking Households</t>
  </si>
  <si>
    <t>% of households that are English speaking</t>
  </si>
  <si>
    <t>Spanish-speaking households, total</t>
  </si>
  <si>
    <t>Spanish-speaking households with LEP</t>
  </si>
  <si>
    <t>% of households with LEP</t>
  </si>
  <si>
    <t>Asian and Pacific Island speaking households, total</t>
  </si>
  <si>
    <t>Asian and Pacific Island speaking households with LEP</t>
  </si>
  <si>
    <t>Other language-speaking households, total</t>
  </si>
  <si>
    <t>Other language-speaking households with LEP</t>
  </si>
  <si>
    <t>WORKSHEET FOR INCORPORATED / UNINCORPORATED POPULATION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</si>
</sst>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#,##0.0"/>
  </numFmts>
  <fonts count="3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2" tint="-0.749992370372631"/>
      <name val="Calibri"/>
      <family val="2"/>
      <scheme val="minor"/>
    </font>
    <font>
      <b/>
      <i/>
      <sz val="11"/>
      <color theme="2" tint="-0.74999237037263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i/>
      <sz val="10"/>
      <name val="Calibri"/>
      <family val="2"/>
      <scheme val="minor"/>
    </font>
    <font>
      <u/>
      <sz val="10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</font>
    <font>
      <b/>
      <sz val="9"/>
      <color theme="1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11"/>
      <name val="Calibri"/>
    </font>
    <font>
      <b/>
      <sz val="14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1"/>
      </right>
      <top style="thin">
        <color theme="1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/>
      </right>
      <top style="thin">
        <color theme="0" tint="-0.24994659260841701"/>
      </top>
      <bottom style="thin">
        <color theme="1"/>
      </bottom>
      <diagonal/>
    </border>
    <border>
      <left/>
      <right style="thin">
        <color theme="1"/>
      </right>
      <top style="thin">
        <color theme="0" tint="-0.2499465926084170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0" fontId="27" fillId="0" borderId="0"/>
    <xf numFmtId="0" fontId="30" fillId="0" borderId="0"/>
    <xf numFmtId="0" fontId="34" fillId="0" borderId="0">
      <alignment vertical="top"/>
    </xf>
    <xf numFmtId="9" fontId="27" fillId="0" borderId="0" applyFont="0" applyFill="0" applyBorder="0" applyAlignment="0" applyProtection="0"/>
  </cellStyleXfs>
  <cellXfs count="3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 indent="2"/>
    </xf>
    <xf numFmtId="0" fontId="0" fillId="0" borderId="0" xfId="0" applyAlignment="1">
      <alignment wrapText="1" indent="3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/>
    <xf numFmtId="0" fontId="0" fillId="3" borderId="0" xfId="0" applyFill="1"/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3" xfId="0" applyBorder="1" applyAlignment="1">
      <alignment wrapText="1" indent="2"/>
    </xf>
    <xf numFmtId="0" fontId="0" fillId="7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3" fillId="0" borderId="1" xfId="0" applyFont="1" applyBorder="1" applyAlignment="1">
      <alignment wrapText="1" indent="1"/>
    </xf>
    <xf numFmtId="0" fontId="0" fillId="7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0" borderId="5" xfId="0" applyBorder="1" applyAlignment="1">
      <alignment wrapText="1" indent="2"/>
    </xf>
    <xf numFmtId="10" fontId="0" fillId="7" borderId="0" xfId="0" applyNumberFormat="1" applyFill="1" applyAlignment="1">
      <alignment horizontal="center" vertical="center" wrapText="1"/>
    </xf>
    <xf numFmtId="10" fontId="0" fillId="2" borderId="0" xfId="0" applyNumberFormat="1" applyFill="1" applyAlignment="1">
      <alignment horizontal="center" vertical="center" wrapText="1"/>
    </xf>
    <xf numFmtId="10" fontId="0" fillId="3" borderId="0" xfId="0" applyNumberFormat="1" applyFill="1" applyAlignment="1">
      <alignment horizontal="center" vertical="center" wrapText="1"/>
    </xf>
    <xf numFmtId="10" fontId="0" fillId="4" borderId="0" xfId="0" applyNumberFormat="1" applyFill="1" applyAlignment="1">
      <alignment horizontal="center" vertical="center" wrapText="1"/>
    </xf>
    <xf numFmtId="0" fontId="4" fillId="0" borderId="5" xfId="0" applyFont="1" applyBorder="1" applyAlignment="1">
      <alignment horizontal="left" wrapText="1" indent="4"/>
    </xf>
    <xf numFmtId="164" fontId="4" fillId="7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164" fontId="4" fillId="4" borderId="0" xfId="0" applyNumberFormat="1" applyFont="1" applyFill="1" applyAlignment="1">
      <alignment horizontal="center" vertical="center" wrapText="1"/>
    </xf>
    <xf numFmtId="164" fontId="0" fillId="7" borderId="0" xfId="0" applyNumberFormat="1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  <xf numFmtId="164" fontId="0" fillId="4" borderId="0" xfId="0" applyNumberFormat="1" applyFill="1" applyAlignment="1">
      <alignment horizontal="center" vertical="center" wrapText="1"/>
    </xf>
    <xf numFmtId="164" fontId="0" fillId="7" borderId="4" xfId="0" applyNumberFormat="1" applyFill="1" applyBorder="1" applyAlignment="1">
      <alignment horizontal="center" vertical="center" wrapText="1"/>
    </xf>
    <xf numFmtId="164" fontId="0" fillId="2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center" vertical="center" wrapText="1"/>
    </xf>
    <xf numFmtId="164" fontId="0" fillId="4" borderId="4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wrapText="1" indent="1"/>
    </xf>
    <xf numFmtId="3" fontId="0" fillId="7" borderId="0" xfId="0" applyNumberFormat="1" applyFill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4" borderId="0" xfId="0" applyNumberFormat="1" applyFill="1" applyAlignment="1">
      <alignment horizontal="center" vertical="center" wrapText="1"/>
    </xf>
    <xf numFmtId="164" fontId="0" fillId="7" borderId="4" xfId="1" applyNumberFormat="1" applyFont="1" applyFill="1" applyBorder="1" applyAlignment="1">
      <alignment horizontal="center" vertical="center" wrapText="1"/>
    </xf>
    <xf numFmtId="164" fontId="0" fillId="2" borderId="4" xfId="1" applyNumberFormat="1" applyFont="1" applyFill="1" applyBorder="1" applyAlignment="1">
      <alignment horizontal="center" vertical="center" wrapText="1"/>
    </xf>
    <xf numFmtId="164" fontId="0" fillId="3" borderId="4" xfId="1" applyNumberFormat="1" applyFont="1" applyFill="1" applyBorder="1" applyAlignment="1">
      <alignment horizontal="center" vertical="center" wrapText="1"/>
    </xf>
    <xf numFmtId="164" fontId="0" fillId="4" borderId="4" xfId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3" borderId="0" xfId="0" applyFont="1" applyFill="1"/>
    <xf numFmtId="0" fontId="4" fillId="0" borderId="3" xfId="0" applyFont="1" applyBorder="1" applyAlignment="1">
      <alignment wrapText="1" indent="3"/>
    </xf>
    <xf numFmtId="164" fontId="4" fillId="7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 indent="2"/>
    </xf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 indent="4"/>
    </xf>
    <xf numFmtId="0" fontId="0" fillId="0" borderId="0" xfId="0" applyAlignment="1">
      <alignment wrapText="1" indent="1"/>
    </xf>
    <xf numFmtId="0" fontId="4" fillId="0" borderId="0" xfId="0" applyFont="1" applyAlignment="1">
      <alignment wrapText="1" indent="2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 indent="1"/>
    </xf>
    <xf numFmtId="0" fontId="4" fillId="0" borderId="0" xfId="0" applyFont="1" applyAlignment="1">
      <alignment wrapText="1" indent="3"/>
    </xf>
    <xf numFmtId="0" fontId="1" fillId="7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 wrapText="1"/>
    </xf>
    <xf numFmtId="0" fontId="0" fillId="7" borderId="2" xfId="0" applyFill="1" applyBorder="1" applyAlignment="1">
      <alignment vertical="center" wrapText="1"/>
    </xf>
    <xf numFmtId="0" fontId="0" fillId="7" borderId="6" xfId="0" applyFill="1" applyBorder="1" applyAlignment="1">
      <alignment vertical="center" wrapText="1"/>
    </xf>
    <xf numFmtId="0" fontId="0" fillId="7" borderId="5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7" xfId="0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3" fontId="0" fillId="7" borderId="12" xfId="0" applyNumberFormat="1" applyFill="1" applyBorder="1" applyAlignment="1">
      <alignment horizontal="center" vertical="center" wrapText="1"/>
    </xf>
    <xf numFmtId="3" fontId="0" fillId="7" borderId="5" xfId="0" applyNumberFormat="1" applyFill="1" applyBorder="1" applyAlignment="1">
      <alignment horizontal="center" vertical="center" wrapText="1"/>
    </xf>
    <xf numFmtId="3" fontId="0" fillId="7" borderId="13" xfId="0" applyNumberFormat="1" applyFill="1" applyBorder="1" applyAlignment="1">
      <alignment horizontal="center" vertical="center" wrapText="1"/>
    </xf>
    <xf numFmtId="0" fontId="0" fillId="7" borderId="0" xfId="0" applyFill="1" applyAlignment="1">
      <alignment horizontal="left" vertical="center" wrapText="1" indent="1"/>
    </xf>
    <xf numFmtId="0" fontId="0" fillId="7" borderId="5" xfId="0" applyFill="1" applyBorder="1" applyAlignment="1">
      <alignment horizontal="center" vertical="center" wrapText="1"/>
    </xf>
    <xf numFmtId="0" fontId="4" fillId="7" borderId="0" xfId="0" applyFont="1" applyFill="1" applyAlignment="1">
      <alignment horizontal="left" vertical="center" wrapText="1" indent="2"/>
    </xf>
    <xf numFmtId="164" fontId="4" fillId="7" borderId="12" xfId="0" applyNumberFormat="1" applyFont="1" applyFill="1" applyBorder="1" applyAlignment="1">
      <alignment horizontal="center" vertical="center" wrapText="1"/>
    </xf>
    <xf numFmtId="164" fontId="4" fillId="7" borderId="5" xfId="0" applyNumberFormat="1" applyFont="1" applyFill="1" applyBorder="1" applyAlignment="1">
      <alignment horizontal="center" vertical="center" wrapText="1"/>
    </xf>
    <xf numFmtId="164" fontId="4" fillId="7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13" xfId="0" applyNumberForma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2" borderId="12" xfId="0" applyFill="1" applyBorder="1" applyAlignment="1">
      <alignment horizontal="center" vertical="center" wrapText="1"/>
    </xf>
    <xf numFmtId="10" fontId="0" fillId="2" borderId="5" xfId="0" applyNumberFormat="1" applyFill="1" applyBorder="1" applyAlignment="1">
      <alignment horizontal="center" vertical="center" wrapText="1"/>
    </xf>
    <xf numFmtId="10" fontId="0" fillId="2" borderId="13" xfId="0" applyNumberFormat="1" applyFill="1" applyBorder="1" applyAlignment="1">
      <alignment horizontal="center" vertical="center" wrapText="1"/>
    </xf>
    <xf numFmtId="0" fontId="0" fillId="2" borderId="12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3" fontId="0" fillId="2" borderId="12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3" fontId="0" fillId="2" borderId="13" xfId="0" applyNumberFormat="1" applyFill="1" applyBorder="1" applyAlignment="1">
      <alignment horizontal="center" vertical="center" wrapText="1"/>
    </xf>
    <xf numFmtId="3" fontId="0" fillId="2" borderId="5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 indent="3"/>
    </xf>
    <xf numFmtId="164" fontId="4" fillId="2" borderId="12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0" fillId="3" borderId="12" xfId="0" applyFill="1" applyBorder="1" applyAlignment="1">
      <alignment horizontal="center" vertical="center" wrapText="1"/>
    </xf>
    <xf numFmtId="10" fontId="0" fillId="3" borderId="5" xfId="0" applyNumberFormat="1" applyFill="1" applyBorder="1" applyAlignment="1">
      <alignment horizontal="center" vertical="center" wrapText="1"/>
    </xf>
    <xf numFmtId="10" fontId="0" fillId="3" borderId="13" xfId="0" applyNumberForma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3" fontId="0" fillId="3" borderId="12" xfId="0" applyNumberFormat="1" applyFill="1" applyBorder="1" applyAlignment="1">
      <alignment horizontal="center" vertical="center" wrapText="1"/>
    </xf>
    <xf numFmtId="3" fontId="0" fillId="3" borderId="5" xfId="0" applyNumberFormat="1" applyFill="1" applyBorder="1" applyAlignment="1">
      <alignment horizontal="center" vertical="center" wrapText="1"/>
    </xf>
    <xf numFmtId="3" fontId="0" fillId="3" borderId="13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 indent="1"/>
    </xf>
    <xf numFmtId="0" fontId="0" fillId="3" borderId="5" xfId="0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 indent="3"/>
    </xf>
    <xf numFmtId="164" fontId="4" fillId="3" borderId="12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0" fillId="4" borderId="12" xfId="0" applyFill="1" applyBorder="1" applyAlignment="1">
      <alignment horizontal="center" vertical="center" wrapText="1"/>
    </xf>
    <xf numFmtId="10" fontId="0" fillId="4" borderId="5" xfId="0" applyNumberFormat="1" applyFill="1" applyBorder="1" applyAlignment="1">
      <alignment horizontal="center" vertical="center" wrapText="1"/>
    </xf>
    <xf numFmtId="10" fontId="0" fillId="4" borderId="13" xfId="0" applyNumberFormat="1" applyFill="1" applyBorder="1" applyAlignment="1">
      <alignment horizontal="center" vertical="center" wrapText="1"/>
    </xf>
    <xf numFmtId="0" fontId="0" fillId="4" borderId="12" xfId="0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3" fontId="0" fillId="4" borderId="12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3" fontId="0" fillId="4" borderId="13" xfId="0" applyNumberForma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 wrapText="1" indent="1"/>
    </xf>
    <xf numFmtId="0" fontId="0" fillId="4" borderId="5" xfId="0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 indent="3"/>
    </xf>
    <xf numFmtId="164" fontId="4" fillId="4" borderId="11" xfId="0" applyNumberFormat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164" fontId="4" fillId="4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5" xfId="0" applyFont="1" applyBorder="1" applyAlignment="1">
      <alignment horizontal="left" vertical="center" wrapText="1" indent="1"/>
    </xf>
    <xf numFmtId="0" fontId="1" fillId="6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37" fontId="3" fillId="6" borderId="12" xfId="2" applyNumberFormat="1" applyFont="1" applyFill="1" applyBorder="1" applyAlignment="1">
      <alignment horizontal="center" vertical="center"/>
    </xf>
    <xf numFmtId="3" fontId="3" fillId="2" borderId="12" xfId="0" applyNumberFormat="1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wrapText="1"/>
    </xf>
    <xf numFmtId="165" fontId="3" fillId="8" borderId="12" xfId="2" applyNumberFormat="1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 wrapText="1"/>
    </xf>
    <xf numFmtId="0" fontId="0" fillId="0" borderId="16" xfId="0" applyBorder="1" applyAlignment="1">
      <alignment wrapText="1" indent="1"/>
    </xf>
    <xf numFmtId="37" fontId="0" fillId="6" borderId="12" xfId="2" applyNumberFormat="1" applyFont="1" applyFill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 wrapText="1"/>
    </xf>
    <xf numFmtId="0" fontId="4" fillId="0" borderId="17" xfId="0" applyFont="1" applyBorder="1" applyAlignment="1">
      <alignment horizontal="right" wrapText="1" indent="1"/>
    </xf>
    <xf numFmtId="164" fontId="4" fillId="6" borderId="11" xfId="1" applyNumberFormat="1" applyFont="1" applyFill="1" applyBorder="1" applyAlignment="1">
      <alignment horizontal="center" vertical="center"/>
    </xf>
    <xf numFmtId="164" fontId="4" fillId="0" borderId="11" xfId="1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right" wrapText="1" indent="2"/>
    </xf>
    <xf numFmtId="0" fontId="0" fillId="0" borderId="16" xfId="0" applyBorder="1" applyAlignment="1">
      <alignment horizontal="right" wrapText="1" indent="3"/>
    </xf>
    <xf numFmtId="0" fontId="0" fillId="0" borderId="16" xfId="0" applyBorder="1" applyAlignment="1">
      <alignment horizontal="right" wrapText="1" indent="4"/>
    </xf>
    <xf numFmtId="0" fontId="0" fillId="0" borderId="16" xfId="0" applyBorder="1" applyAlignment="1">
      <alignment horizontal="right" wrapText="1" indent="5"/>
    </xf>
    <xf numFmtId="0" fontId="0" fillId="0" borderId="15" xfId="0" applyBorder="1" applyAlignment="1">
      <alignment horizontal="right" wrapText="1" indent="2"/>
    </xf>
    <xf numFmtId="37" fontId="0" fillId="6" borderId="18" xfId="2" applyNumberFormat="1" applyFont="1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 wrapText="1"/>
    </xf>
    <xf numFmtId="0" fontId="0" fillId="0" borderId="16" xfId="0" applyBorder="1" applyAlignment="1">
      <alignment wrapText="1" indent="3"/>
    </xf>
    <xf numFmtId="0" fontId="0" fillId="0" borderId="12" xfId="0" applyBorder="1" applyAlignment="1">
      <alignment horizontal="center" vertical="center"/>
    </xf>
    <xf numFmtId="3" fontId="0" fillId="0" borderId="12" xfId="0" applyNumberForma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6" xfId="0" applyBorder="1" applyAlignment="1">
      <alignment wrapText="1" indent="4"/>
    </xf>
    <xf numFmtId="0" fontId="0" fillId="9" borderId="16" xfId="0" applyFill="1" applyBorder="1" applyAlignment="1">
      <alignment wrapText="1" indent="4"/>
    </xf>
    <xf numFmtId="0" fontId="0" fillId="9" borderId="12" xfId="0" applyFill="1" applyBorder="1" applyAlignment="1">
      <alignment horizontal="center" vertical="center"/>
    </xf>
    <xf numFmtId="0" fontId="0" fillId="9" borderId="12" xfId="0" applyFill="1" applyBorder="1" applyAlignment="1">
      <alignment wrapText="1"/>
    </xf>
    <xf numFmtId="0" fontId="3" fillId="2" borderId="16" xfId="0" applyFont="1" applyFill="1" applyBorder="1" applyAlignment="1" applyProtection="1">
      <alignment vertical="center" wrapText="1"/>
      <protection locked="0"/>
    </xf>
    <xf numFmtId="3" fontId="3" fillId="6" borderId="12" xfId="2" applyNumberFormat="1" applyFont="1" applyFill="1" applyBorder="1" applyAlignment="1" applyProtection="1">
      <alignment horizontal="center" vertical="center"/>
      <protection locked="0"/>
    </xf>
    <xf numFmtId="3" fontId="3" fillId="2" borderId="12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8" borderId="16" xfId="0" applyFont="1" applyFill="1" applyBorder="1" applyProtection="1">
      <protection locked="0"/>
    </xf>
    <xf numFmtId="3" fontId="3" fillId="8" borderId="12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0" fillId="2" borderId="16" xfId="0" applyFill="1" applyBorder="1" applyProtection="1">
      <protection locked="0"/>
    </xf>
    <xf numFmtId="3" fontId="3" fillId="6" borderId="12" xfId="2" applyNumberFormat="1" applyFont="1" applyFill="1" applyBorder="1" applyAlignment="1" applyProtection="1">
      <alignment horizontal="center" vertical="center"/>
    </xf>
    <xf numFmtId="3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9" fillId="2" borderId="19" xfId="0" applyFont="1" applyFill="1" applyBorder="1" applyAlignment="1" applyProtection="1">
      <alignment horizontal="right"/>
      <protection locked="0"/>
    </xf>
    <xf numFmtId="164" fontId="10" fillId="6" borderId="20" xfId="1" applyNumberFormat="1" applyFont="1" applyFill="1" applyBorder="1" applyAlignment="1" applyProtection="1">
      <alignment horizontal="center" vertical="center"/>
    </xf>
    <xf numFmtId="164" fontId="9" fillId="2" borderId="20" xfId="1" applyNumberFormat="1" applyFont="1" applyFill="1" applyBorder="1" applyAlignment="1" applyProtection="1">
      <alignment horizontal="center" vertical="center"/>
    </xf>
    <xf numFmtId="0" fontId="9" fillId="0" borderId="0" xfId="0" applyFont="1" applyProtection="1">
      <protection locked="0"/>
    </xf>
    <xf numFmtId="3" fontId="0" fillId="2" borderId="12" xfId="2" applyNumberFormat="1" applyFont="1" applyFill="1" applyBorder="1" applyAlignment="1" applyProtection="1">
      <alignment horizontal="center" vertical="center"/>
    </xf>
    <xf numFmtId="0" fontId="0" fillId="2" borderId="16" xfId="0" applyFill="1" applyBorder="1" applyAlignment="1" applyProtection="1">
      <alignment horizontal="left" wrapText="1"/>
      <protection locked="0"/>
    </xf>
    <xf numFmtId="3" fontId="0" fillId="2" borderId="12" xfId="2" applyNumberFormat="1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right"/>
      <protection locked="0"/>
    </xf>
    <xf numFmtId="164" fontId="10" fillId="6" borderId="11" xfId="1" applyNumberFormat="1" applyFont="1" applyFill="1" applyBorder="1" applyAlignment="1" applyProtection="1">
      <alignment horizontal="center" vertical="center"/>
    </xf>
    <xf numFmtId="164" fontId="9" fillId="2" borderId="11" xfId="1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left"/>
      <protection locked="0"/>
    </xf>
    <xf numFmtId="0" fontId="11" fillId="0" borderId="0" xfId="0" applyFont="1" applyAlignment="1">
      <alignment wrapText="1"/>
    </xf>
    <xf numFmtId="0" fontId="13" fillId="0" borderId="0" xfId="3" applyFont="1" applyAlignment="1">
      <alignment horizontal="left"/>
    </xf>
    <xf numFmtId="0" fontId="14" fillId="0" borderId="0" xfId="3" applyFont="1" applyAlignment="1">
      <alignment horizontal="left"/>
    </xf>
    <xf numFmtId="0" fontId="15" fillId="0" borderId="0" xfId="3" applyFont="1"/>
    <xf numFmtId="0" fontId="16" fillId="0" borderId="0" xfId="3" applyFont="1"/>
    <xf numFmtId="0" fontId="17" fillId="0" borderId="0" xfId="3" applyFont="1" applyAlignment="1">
      <alignment horizontal="left"/>
    </xf>
    <xf numFmtId="0" fontId="18" fillId="0" borderId="0" xfId="3" applyFont="1" applyAlignment="1">
      <alignment vertical="center"/>
    </xf>
    <xf numFmtId="0" fontId="7" fillId="9" borderId="8" xfId="3" applyFont="1" applyFill="1" applyBorder="1" applyAlignment="1">
      <alignment horizontal="right" vertical="center" wrapText="1"/>
    </xf>
    <xf numFmtId="0" fontId="7" fillId="9" borderId="7" xfId="3" applyFont="1" applyFill="1" applyBorder="1" applyAlignment="1">
      <alignment horizontal="right" vertical="center"/>
    </xf>
    <xf numFmtId="0" fontId="7" fillId="9" borderId="5" xfId="3" applyFont="1" applyFill="1" applyBorder="1" applyAlignment="1">
      <alignment horizontal="right" vertical="center"/>
    </xf>
    <xf numFmtId="0" fontId="7" fillId="9" borderId="0" xfId="3" applyFont="1" applyFill="1" applyAlignment="1">
      <alignment horizontal="right" vertical="center"/>
    </xf>
    <xf numFmtId="0" fontId="7" fillId="9" borderId="13" xfId="3" applyFont="1" applyFill="1" applyBorder="1" applyAlignment="1">
      <alignment horizontal="right" vertical="center"/>
    </xf>
    <xf numFmtId="0" fontId="19" fillId="0" borderId="0" xfId="3" applyFont="1" applyAlignment="1">
      <alignment vertical="center"/>
    </xf>
    <xf numFmtId="0" fontId="19" fillId="0" borderId="12" xfId="3" applyFont="1" applyBorder="1" applyAlignment="1">
      <alignment vertical="center"/>
    </xf>
    <xf numFmtId="0" fontId="19" fillId="0" borderId="5" xfId="3" applyFont="1" applyBorder="1" applyAlignment="1">
      <alignment vertical="center"/>
    </xf>
    <xf numFmtId="0" fontId="19" fillId="0" borderId="13" xfId="3" applyFont="1" applyBorder="1" applyAlignment="1">
      <alignment vertical="center"/>
    </xf>
    <xf numFmtId="3" fontId="18" fillId="0" borderId="12" xfId="3" applyNumberFormat="1" applyFont="1" applyBorder="1" applyAlignment="1">
      <alignment horizontal="right" vertical="center"/>
    </xf>
    <xf numFmtId="3" fontId="18" fillId="0" borderId="5" xfId="3" applyNumberFormat="1" applyFont="1" applyBorder="1" applyAlignment="1">
      <alignment horizontal="right" vertical="center"/>
    </xf>
    <xf numFmtId="3" fontId="18" fillId="0" borderId="0" xfId="3" applyNumberFormat="1" applyFont="1" applyAlignment="1">
      <alignment horizontal="right" vertical="center"/>
    </xf>
    <xf numFmtId="3" fontId="18" fillId="0" borderId="13" xfId="3" applyNumberFormat="1" applyFont="1" applyBorder="1" applyAlignment="1">
      <alignment horizontal="right" vertical="center"/>
    </xf>
    <xf numFmtId="0" fontId="20" fillId="2" borderId="0" xfId="3" applyFont="1" applyFill="1" applyAlignment="1">
      <alignment horizontal="right" vertical="center"/>
    </xf>
    <xf numFmtId="3" fontId="20" fillId="2" borderId="12" xfId="3" applyNumberFormat="1" applyFont="1" applyFill="1" applyBorder="1" applyAlignment="1">
      <alignment horizontal="right" vertical="center"/>
    </xf>
    <xf numFmtId="3" fontId="20" fillId="2" borderId="5" xfId="3" applyNumberFormat="1" applyFont="1" applyFill="1" applyBorder="1" applyAlignment="1">
      <alignment horizontal="right" vertical="center"/>
    </xf>
    <xf numFmtId="3" fontId="20" fillId="2" borderId="0" xfId="3" applyNumberFormat="1" applyFont="1" applyFill="1" applyAlignment="1">
      <alignment vertical="center"/>
    </xf>
    <xf numFmtId="3" fontId="20" fillId="2" borderId="13" xfId="3" applyNumberFormat="1" applyFont="1" applyFill="1" applyBorder="1" applyAlignment="1">
      <alignment vertical="center"/>
    </xf>
    <xf numFmtId="0" fontId="21" fillId="0" borderId="0" xfId="3" applyFont="1"/>
    <xf numFmtId="164" fontId="20" fillId="2" borderId="12" xfId="3" applyNumberFormat="1" applyFont="1" applyFill="1" applyBorder="1" applyAlignment="1">
      <alignment horizontal="right" vertical="center"/>
    </xf>
    <xf numFmtId="164" fontId="20" fillId="2" borderId="5" xfId="3" applyNumberFormat="1" applyFont="1" applyFill="1" applyBorder="1" applyAlignment="1">
      <alignment horizontal="right" vertical="center"/>
    </xf>
    <xf numFmtId="164" fontId="20" fillId="2" borderId="0" xfId="3" applyNumberFormat="1" applyFont="1" applyFill="1" applyAlignment="1">
      <alignment horizontal="right" vertical="center"/>
    </xf>
    <xf numFmtId="164" fontId="20" fillId="2" borderId="13" xfId="3" applyNumberFormat="1" applyFont="1" applyFill="1" applyBorder="1" applyAlignment="1">
      <alignment horizontal="right" vertical="center"/>
    </xf>
    <xf numFmtId="0" fontId="19" fillId="6" borderId="0" xfId="3" applyFont="1" applyFill="1" applyAlignment="1">
      <alignment vertical="center"/>
    </xf>
    <xf numFmtId="3" fontId="19" fillId="6" borderId="12" xfId="3" applyNumberFormat="1" applyFont="1" applyFill="1" applyBorder="1" applyAlignment="1">
      <alignment horizontal="right" vertical="center"/>
    </xf>
    <xf numFmtId="3" fontId="19" fillId="6" borderId="5" xfId="3" applyNumberFormat="1" applyFont="1" applyFill="1" applyBorder="1" applyAlignment="1">
      <alignment horizontal="right" vertical="center"/>
    </xf>
    <xf numFmtId="3" fontId="19" fillId="6" borderId="0" xfId="3" applyNumberFormat="1" applyFont="1" applyFill="1" applyAlignment="1">
      <alignment horizontal="right" vertical="center"/>
    </xf>
    <xf numFmtId="3" fontId="19" fillId="6" borderId="13" xfId="3" applyNumberFormat="1" applyFont="1" applyFill="1" applyBorder="1" applyAlignment="1">
      <alignment horizontal="right" vertical="center"/>
    </xf>
    <xf numFmtId="0" fontId="14" fillId="0" borderId="0" xfId="3" applyFont="1"/>
    <xf numFmtId="0" fontId="22" fillId="0" borderId="0" xfId="3" applyFont="1"/>
    <xf numFmtId="3" fontId="20" fillId="2" borderId="0" xfId="3" applyNumberFormat="1" applyFont="1" applyFill="1" applyAlignment="1">
      <alignment horizontal="right" vertical="center"/>
    </xf>
    <xf numFmtId="0" fontId="23" fillId="0" borderId="0" xfId="3" applyFont="1"/>
    <xf numFmtId="0" fontId="20" fillId="0" borderId="0" xfId="3" applyFont="1" applyAlignment="1">
      <alignment horizontal="right" vertical="center"/>
    </xf>
    <xf numFmtId="164" fontId="20" fillId="0" borderId="11" xfId="3" applyNumberFormat="1" applyFont="1" applyBorder="1" applyAlignment="1">
      <alignment horizontal="right" vertical="center"/>
    </xf>
    <xf numFmtId="164" fontId="20" fillId="0" borderId="3" xfId="3" applyNumberFormat="1" applyFont="1" applyBorder="1" applyAlignment="1">
      <alignment horizontal="right" vertical="center"/>
    </xf>
    <xf numFmtId="164" fontId="20" fillId="0" borderId="4" xfId="3" applyNumberFormat="1" applyFont="1" applyBorder="1" applyAlignment="1">
      <alignment horizontal="right" vertical="center"/>
    </xf>
    <xf numFmtId="164" fontId="20" fillId="0" borderId="14" xfId="3" applyNumberFormat="1" applyFont="1" applyBorder="1" applyAlignment="1">
      <alignment horizontal="right" vertical="center"/>
    </xf>
    <xf numFmtId="0" fontId="15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24" fillId="0" borderId="0" xfId="3" applyFont="1"/>
    <xf numFmtId="0" fontId="25" fillId="0" borderId="0" xfId="3" applyFont="1" applyAlignment="1">
      <alignment horizontal="left"/>
    </xf>
    <xf numFmtId="0" fontId="15" fillId="0" borderId="0" xfId="3" applyFont="1" applyAlignment="1">
      <alignment horizontal="left"/>
    </xf>
    <xf numFmtId="0" fontId="26" fillId="0" borderId="0" xfId="3" applyFont="1"/>
    <xf numFmtId="0" fontId="20" fillId="7" borderId="0" xfId="3" applyFont="1" applyFill="1" applyAlignment="1">
      <alignment horizontal="right" vertical="center"/>
    </xf>
    <xf numFmtId="3" fontId="20" fillId="7" borderId="12" xfId="3" applyNumberFormat="1" applyFont="1" applyFill="1" applyBorder="1" applyAlignment="1">
      <alignment horizontal="right" vertical="center"/>
    </xf>
    <xf numFmtId="3" fontId="20" fillId="7" borderId="5" xfId="3" applyNumberFormat="1" applyFont="1" applyFill="1" applyBorder="1" applyAlignment="1">
      <alignment horizontal="right" vertical="center"/>
    </xf>
    <xf numFmtId="3" fontId="20" fillId="7" borderId="0" xfId="3" applyNumberFormat="1" applyFont="1" applyFill="1" applyAlignment="1">
      <alignment vertical="center"/>
    </xf>
    <xf numFmtId="3" fontId="20" fillId="7" borderId="13" xfId="3" applyNumberFormat="1" applyFont="1" applyFill="1" applyBorder="1" applyAlignment="1">
      <alignment vertical="center"/>
    </xf>
    <xf numFmtId="164" fontId="20" fillId="7" borderId="12" xfId="3" applyNumberFormat="1" applyFont="1" applyFill="1" applyBorder="1" applyAlignment="1">
      <alignment horizontal="right" vertical="center"/>
    </xf>
    <xf numFmtId="164" fontId="20" fillId="7" borderId="5" xfId="3" applyNumberFormat="1" applyFont="1" applyFill="1" applyBorder="1" applyAlignment="1">
      <alignment horizontal="right" vertical="center"/>
    </xf>
    <xf numFmtId="164" fontId="20" fillId="7" borderId="0" xfId="3" applyNumberFormat="1" applyFont="1" applyFill="1" applyAlignment="1">
      <alignment horizontal="right" vertical="center"/>
    </xf>
    <xf numFmtId="164" fontId="20" fillId="7" borderId="13" xfId="3" applyNumberFormat="1" applyFont="1" applyFill="1" applyBorder="1" applyAlignment="1">
      <alignment horizontal="right" vertical="center"/>
    </xf>
    <xf numFmtId="0" fontId="20" fillId="3" borderId="0" xfId="3" applyFont="1" applyFill="1" applyAlignment="1">
      <alignment horizontal="right" vertical="center"/>
    </xf>
    <xf numFmtId="3" fontId="20" fillId="3" borderId="12" xfId="3" applyNumberFormat="1" applyFont="1" applyFill="1" applyBorder="1" applyAlignment="1">
      <alignment horizontal="right" vertical="center"/>
    </xf>
    <xf numFmtId="3" fontId="20" fillId="3" borderId="5" xfId="3" applyNumberFormat="1" applyFont="1" applyFill="1" applyBorder="1" applyAlignment="1">
      <alignment horizontal="right" vertical="center"/>
    </xf>
    <xf numFmtId="3" fontId="20" fillId="3" borderId="0" xfId="3" applyNumberFormat="1" applyFont="1" applyFill="1" applyAlignment="1">
      <alignment horizontal="right" vertical="center"/>
    </xf>
    <xf numFmtId="3" fontId="20" fillId="3" borderId="0" xfId="3" applyNumberFormat="1" applyFont="1" applyFill="1" applyAlignment="1">
      <alignment vertical="center"/>
    </xf>
    <xf numFmtId="3" fontId="20" fillId="3" borderId="13" xfId="3" applyNumberFormat="1" applyFont="1" applyFill="1" applyBorder="1" applyAlignment="1">
      <alignment vertical="center"/>
    </xf>
    <xf numFmtId="164" fontId="20" fillId="3" borderId="12" xfId="3" applyNumberFormat="1" applyFont="1" applyFill="1" applyBorder="1" applyAlignment="1">
      <alignment horizontal="right" vertical="center"/>
    </xf>
    <xf numFmtId="164" fontId="20" fillId="3" borderId="5" xfId="3" applyNumberFormat="1" applyFont="1" applyFill="1" applyBorder="1" applyAlignment="1">
      <alignment horizontal="right" vertical="center"/>
    </xf>
    <xf numFmtId="164" fontId="20" fillId="3" borderId="0" xfId="3" applyNumberFormat="1" applyFont="1" applyFill="1" applyAlignment="1">
      <alignment horizontal="right" vertical="center"/>
    </xf>
    <xf numFmtId="164" fontId="20" fillId="3" borderId="13" xfId="3" applyNumberFormat="1" applyFont="1" applyFill="1" applyBorder="1" applyAlignment="1">
      <alignment horizontal="right" vertical="center"/>
    </xf>
    <xf numFmtId="0" fontId="20" fillId="4" borderId="0" xfId="3" applyFont="1" applyFill="1" applyAlignment="1">
      <alignment horizontal="right" vertical="center"/>
    </xf>
    <xf numFmtId="3" fontId="20" fillId="4" borderId="12" xfId="3" applyNumberFormat="1" applyFont="1" applyFill="1" applyBorder="1" applyAlignment="1">
      <alignment horizontal="right" vertical="center"/>
    </xf>
    <xf numFmtId="3" fontId="20" fillId="4" borderId="5" xfId="3" applyNumberFormat="1" applyFont="1" applyFill="1" applyBorder="1" applyAlignment="1">
      <alignment horizontal="right" vertical="center"/>
    </xf>
    <xf numFmtId="3" fontId="20" fillId="4" borderId="0" xfId="3" applyNumberFormat="1" applyFont="1" applyFill="1" applyAlignment="1">
      <alignment horizontal="right" vertical="center"/>
    </xf>
    <xf numFmtId="3" fontId="20" fillId="4" borderId="0" xfId="3" applyNumberFormat="1" applyFont="1" applyFill="1" applyAlignment="1">
      <alignment vertical="center"/>
    </xf>
    <xf numFmtId="3" fontId="20" fillId="4" borderId="13" xfId="3" applyNumberFormat="1" applyFont="1" applyFill="1" applyBorder="1" applyAlignment="1">
      <alignment vertical="center"/>
    </xf>
    <xf numFmtId="164" fontId="20" fillId="4" borderId="12" xfId="3" applyNumberFormat="1" applyFont="1" applyFill="1" applyBorder="1" applyAlignment="1">
      <alignment horizontal="right" vertical="center"/>
    </xf>
    <xf numFmtId="164" fontId="20" fillId="4" borderId="5" xfId="3" applyNumberFormat="1" applyFont="1" applyFill="1" applyBorder="1" applyAlignment="1">
      <alignment horizontal="right" vertical="center"/>
    </xf>
    <xf numFmtId="164" fontId="20" fillId="4" borderId="0" xfId="3" applyNumberFormat="1" applyFont="1" applyFill="1" applyAlignment="1">
      <alignment horizontal="right" vertical="center"/>
    </xf>
    <xf numFmtId="164" fontId="20" fillId="4" borderId="13" xfId="3" applyNumberFormat="1" applyFont="1" applyFill="1" applyBorder="1" applyAlignment="1">
      <alignment horizontal="right" vertical="center"/>
    </xf>
    <xf numFmtId="0" fontId="20" fillId="10" borderId="0" xfId="3" applyFont="1" applyFill="1" applyAlignment="1">
      <alignment horizontal="right" vertical="center"/>
    </xf>
    <xf numFmtId="3" fontId="20" fillId="10" borderId="12" xfId="3" applyNumberFormat="1" applyFont="1" applyFill="1" applyBorder="1" applyAlignment="1">
      <alignment horizontal="right" vertical="center"/>
    </xf>
    <xf numFmtId="3" fontId="20" fillId="10" borderId="5" xfId="3" applyNumberFormat="1" applyFont="1" applyFill="1" applyBorder="1" applyAlignment="1">
      <alignment horizontal="right" vertical="center"/>
    </xf>
    <xf numFmtId="3" fontId="20" fillId="10" borderId="0" xfId="3" applyNumberFormat="1" applyFont="1" applyFill="1" applyAlignment="1">
      <alignment horizontal="right" vertical="center"/>
    </xf>
    <xf numFmtId="3" fontId="20" fillId="10" borderId="13" xfId="3" applyNumberFormat="1" applyFont="1" applyFill="1" applyBorder="1" applyAlignment="1">
      <alignment horizontal="right" vertical="center"/>
    </xf>
    <xf numFmtId="164" fontId="19" fillId="10" borderId="12" xfId="3" applyNumberFormat="1" applyFont="1" applyFill="1" applyBorder="1" applyAlignment="1">
      <alignment horizontal="right" vertical="center"/>
    </xf>
    <xf numFmtId="164" fontId="19" fillId="10" borderId="5" xfId="3" applyNumberFormat="1" applyFont="1" applyFill="1" applyBorder="1" applyAlignment="1">
      <alignment horizontal="right" vertical="center"/>
    </xf>
    <xf numFmtId="164" fontId="19" fillId="10" borderId="0" xfId="3" applyNumberFormat="1" applyFont="1" applyFill="1" applyAlignment="1">
      <alignment horizontal="right" vertical="center"/>
    </xf>
    <xf numFmtId="164" fontId="19" fillId="10" borderId="13" xfId="3" applyNumberFormat="1" applyFont="1" applyFill="1" applyBorder="1" applyAlignment="1">
      <alignment horizontal="right" vertical="center"/>
    </xf>
    <xf numFmtId="0" fontId="28" fillId="0" borderId="0" xfId="4" applyFont="1"/>
    <xf numFmtId="0" fontId="19" fillId="0" borderId="0" xfId="4" applyFont="1"/>
    <xf numFmtId="0" fontId="29" fillId="0" borderId="0" xfId="4" applyFont="1"/>
    <xf numFmtId="0" fontId="25" fillId="0" borderId="0" xfId="4" applyFont="1"/>
    <xf numFmtId="0" fontId="25" fillId="0" borderId="0" xfId="4" applyFont="1" applyAlignment="1">
      <alignment horizontal="left" indent="2"/>
    </xf>
    <xf numFmtId="0" fontId="25" fillId="0" borderId="0" xfId="5" applyFont="1" applyAlignment="1">
      <alignment wrapText="1"/>
    </xf>
    <xf numFmtId="0" fontId="25" fillId="0" borderId="0" xfId="4" applyFont="1" applyAlignment="1">
      <alignment wrapText="1"/>
    </xf>
    <xf numFmtId="166" fontId="18" fillId="0" borderId="0" xfId="4" applyNumberFormat="1" applyFont="1"/>
    <xf numFmtId="3" fontId="18" fillId="0" borderId="0" xfId="4" applyNumberFormat="1" applyFont="1"/>
    <xf numFmtId="0" fontId="18" fillId="0" borderId="0" xfId="4" applyFont="1"/>
    <xf numFmtId="166" fontId="19" fillId="2" borderId="0" xfId="4" applyNumberFormat="1" applyFont="1" applyFill="1"/>
    <xf numFmtId="3" fontId="19" fillId="2" borderId="0" xfId="4" applyNumberFormat="1" applyFont="1" applyFill="1"/>
    <xf numFmtId="0" fontId="19" fillId="2" borderId="0" xfId="4" applyFont="1" applyFill="1"/>
    <xf numFmtId="166" fontId="19" fillId="0" borderId="0" xfId="4" applyNumberFormat="1" applyFont="1"/>
    <xf numFmtId="3" fontId="19" fillId="0" borderId="0" xfId="4" applyNumberFormat="1" applyFont="1"/>
    <xf numFmtId="0" fontId="7" fillId="9" borderId="0" xfId="4" applyFont="1" applyFill="1" applyAlignment="1">
      <alignment horizontal="center" vertical="center" wrapText="1"/>
    </xf>
    <xf numFmtId="0" fontId="7" fillId="9" borderId="0" xfId="4" applyFont="1" applyFill="1" applyAlignment="1">
      <alignment horizontal="left" vertical="center"/>
    </xf>
    <xf numFmtId="0" fontId="13" fillId="0" borderId="0" xfId="4" applyFont="1"/>
    <xf numFmtId="0" fontId="7" fillId="9" borderId="8" xfId="3" applyFont="1" applyFill="1" applyBorder="1" applyAlignment="1">
      <alignment horizontal="center" vertical="center"/>
    </xf>
    <xf numFmtId="0" fontId="7" fillId="9" borderId="21" xfId="3" applyFont="1" applyFill="1" applyBorder="1" applyAlignment="1">
      <alignment horizontal="center" vertical="center"/>
    </xf>
    <xf numFmtId="0" fontId="7" fillId="9" borderId="10" xfId="3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7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25" fillId="0" borderId="0" xfId="4" applyFont="1" applyAlignment="1">
      <alignment wrapText="1"/>
    </xf>
    <xf numFmtId="0" fontId="25" fillId="0" borderId="0" xfId="5" applyFont="1" applyAlignment="1">
      <alignment wrapText="1"/>
    </xf>
    <xf numFmtId="0" fontId="31" fillId="0" borderId="0" xfId="4" applyFont="1" applyAlignment="1">
      <alignment horizontal="left"/>
    </xf>
    <xf numFmtId="0" fontId="32" fillId="0" borderId="22" xfId="4" applyFont="1" applyBorder="1" applyAlignment="1">
      <alignment horizontal="left" wrapText="1"/>
    </xf>
    <xf numFmtId="0" fontId="33" fillId="0" borderId="23" xfId="4" applyFont="1" applyBorder="1" applyAlignment="1">
      <alignment horizontal="right" wrapText="1"/>
    </xf>
    <xf numFmtId="0" fontId="28" fillId="0" borderId="0" xfId="4" applyFont="1" applyAlignment="1">
      <alignment wrapText="1"/>
    </xf>
    <xf numFmtId="0" fontId="28" fillId="0" borderId="24" xfId="4" applyFont="1" applyBorder="1" applyAlignment="1">
      <alignment horizontal="left" vertical="top" wrapText="1"/>
    </xf>
    <xf numFmtId="3" fontId="28" fillId="0" borderId="25" xfId="6" applyNumberFormat="1" applyFont="1" applyBorder="1" applyAlignment="1">
      <alignment horizontal="right" vertical="top"/>
    </xf>
    <xf numFmtId="0" fontId="35" fillId="0" borderId="24" xfId="4" applyFont="1" applyBorder="1" applyAlignment="1">
      <alignment horizontal="left" vertical="top" wrapText="1"/>
    </xf>
    <xf numFmtId="3" fontId="35" fillId="0" borderId="25" xfId="6" applyNumberFormat="1" applyFont="1" applyBorder="1" applyAlignment="1">
      <alignment horizontal="right" vertical="top"/>
    </xf>
    <xf numFmtId="3" fontId="28" fillId="0" borderId="0" xfId="4" applyNumberFormat="1" applyFont="1"/>
    <xf numFmtId="0" fontId="28" fillId="0" borderId="24" xfId="4" applyFont="1" applyBorder="1" applyAlignment="1">
      <alignment horizontal="left" vertical="top" wrapText="1" indent="2"/>
    </xf>
    <xf numFmtId="3" fontId="35" fillId="0" borderId="25" xfId="4" applyNumberFormat="1" applyFont="1" applyBorder="1" applyAlignment="1">
      <alignment horizontal="right"/>
    </xf>
    <xf numFmtId="3" fontId="28" fillId="0" borderId="25" xfId="4" applyNumberFormat="1" applyFont="1" applyBorder="1" applyAlignment="1">
      <alignment horizontal="right"/>
    </xf>
    <xf numFmtId="3" fontId="35" fillId="0" borderId="25" xfId="4" applyNumberFormat="1" applyFont="1" applyBorder="1"/>
    <xf numFmtId="3" fontId="28" fillId="0" borderId="25" xfId="4" applyNumberFormat="1" applyFont="1" applyBorder="1"/>
    <xf numFmtId="164" fontId="28" fillId="0" borderId="0" xfId="7" applyNumberFormat="1" applyFont="1"/>
    <xf numFmtId="0" fontId="28" fillId="0" borderId="26" xfId="4" applyFont="1" applyBorder="1" applyAlignment="1">
      <alignment horizontal="left" vertical="top" wrapText="1"/>
    </xf>
    <xf numFmtId="3" fontId="28" fillId="0" borderId="27" xfId="4" applyNumberFormat="1" applyFont="1" applyBorder="1"/>
    <xf numFmtId="0" fontId="28" fillId="0" borderId="0" xfId="4" applyFont="1" applyAlignment="1">
      <alignment horizontal="left"/>
    </xf>
    <xf numFmtId="0" fontId="35" fillId="0" borderId="0" xfId="4" applyFont="1"/>
    <xf numFmtId="164" fontId="28" fillId="0" borderId="0" xfId="4" applyNumberFormat="1" applyFont="1"/>
    <xf numFmtId="0" fontId="3" fillId="0" borderId="0" xfId="0" applyFont="1"/>
    <xf numFmtId="0" fontId="36" fillId="0" borderId="28" xfId="0" applyFont="1" applyBorder="1" applyAlignment="1">
      <alignment horizontal="left" vertical="center" wrapText="1" indent="1"/>
    </xf>
    <xf numFmtId="165" fontId="3" fillId="2" borderId="0" xfId="2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6" borderId="0" xfId="0" applyFont="1" applyFill="1" applyAlignment="1">
      <alignment wrapText="1"/>
    </xf>
    <xf numFmtId="165" fontId="3" fillId="6" borderId="0" xfId="2" applyNumberFormat="1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37" fontId="0" fillId="2" borderId="0" xfId="2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right" wrapText="1" indent="2"/>
    </xf>
    <xf numFmtId="164" fontId="4" fillId="2" borderId="0" xfId="1" applyNumberFormat="1" applyFont="1" applyFill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0" fontId="0" fillId="6" borderId="0" xfId="0" applyFill="1" applyAlignment="1">
      <alignment wrapText="1" indent="1"/>
    </xf>
    <xf numFmtId="0" fontId="0" fillId="6" borderId="0" xfId="0" applyFill="1" applyAlignment="1">
      <alignment horizontal="center" vertical="center" wrapText="1"/>
    </xf>
    <xf numFmtId="0" fontId="0" fillId="6" borderId="0" xfId="0" applyFill="1" applyAlignment="1">
      <alignment wrapText="1" indent="2"/>
    </xf>
    <xf numFmtId="37" fontId="0" fillId="0" borderId="0" xfId="0" applyNumberFormat="1" applyAlignment="1">
      <alignment wrapText="1"/>
    </xf>
    <xf numFmtId="0" fontId="6" fillId="0" borderId="0" xfId="0" applyFont="1" applyAlignment="1">
      <alignment wrapText="1"/>
    </xf>
    <xf numFmtId="0" fontId="37" fillId="0" borderId="0" xfId="4" applyFont="1" applyAlignment="1">
      <alignment horizontal="left"/>
    </xf>
  </cellXfs>
  <cellStyles count="8">
    <cellStyle name="Comma" xfId="2" builtinId="3"/>
    <cellStyle name="Normal" xfId="0" builtinId="0"/>
    <cellStyle name="Normal 2" xfId="3" xr:uid="{DB53ACE4-B79B-4248-8904-C28E596D0409}"/>
    <cellStyle name="Normal 3" xfId="5" xr:uid="{DF0AB3BA-1592-4D03-9387-498131B279C5}"/>
    <cellStyle name="Normal 3 2" xfId="6" xr:uid="{2BBC4F57-8A66-4A2B-BA5E-59BB5BAA2709}"/>
    <cellStyle name="Normal 7" xfId="4" xr:uid="{085270A3-39AC-42EE-8E8B-E4A08675D706}"/>
    <cellStyle name="Percent" xfId="1" builtinId="5"/>
    <cellStyle name="Percent 2" xfId="7" xr:uid="{D38FBBD5-4C67-40E1-ABAE-3E0219BC8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2025 POPULATION DISTRIBUTION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'Incorp-Unincorp'!$E$11</c:f>
              <c:strCache>
                <c:ptCount val="1"/>
                <c:pt idx="0">
                  <c:v>Unincorp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'Incorp-Unincorp'!$F$10:$G$10</c:f>
              <c:strCache>
                <c:ptCount val="2"/>
                <c:pt idx="0">
                  <c:v>WA State</c:v>
                </c:pt>
                <c:pt idx="1">
                  <c:v>PRTPO</c:v>
                </c:pt>
              </c:strCache>
            </c:strRef>
          </c:cat>
          <c:val>
            <c:numRef>
              <c:f>'Incorp-Unincorp'!$F$11:$G$11</c:f>
              <c:numCache>
                <c:formatCode>0.0%</c:formatCode>
                <c:ptCount val="2"/>
                <c:pt idx="0">
                  <c:v>0.34063166196350014</c:v>
                </c:pt>
                <c:pt idx="1">
                  <c:v>0.66525283742739916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0-4A74-8F54-0FE4D6B1B164}"/>
            </c:ext>
          </c:extLst>
        </c:ser>
        <c:ser>
          <c:idx val="1"/>
          <c:order val="1"/>
          <c:tx>
            <c:strRef>
              <c:f>'Incorp-Unincorp'!$E$12</c:f>
              <c:strCache>
                <c:ptCount val="1"/>
                <c:pt idx="0">
                  <c:v>Incorp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'Incorp-Unincorp'!$F$10:$G$10</c:f>
              <c:strCache>
                <c:ptCount val="2"/>
                <c:pt idx="0">
                  <c:v>WA State</c:v>
                </c:pt>
                <c:pt idx="1">
                  <c:v>PRTPO</c:v>
                </c:pt>
              </c:strCache>
            </c:strRef>
          </c:cat>
          <c:val>
            <c:numRef>
              <c:f>'Incorp-Unincorp'!$F$12:$G$12</c:f>
              <c:numCache>
                <c:formatCode>0.0%</c:formatCode>
                <c:ptCount val="2"/>
                <c:pt idx="0">
                  <c:v>0.65936833803649986</c:v>
                </c:pt>
                <c:pt idx="1">
                  <c:v>0.33474716257260084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40-4A74-8F54-0FE4D6B1B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8154575"/>
        <c:axId val="1438155535"/>
      </c:barChart>
      <c:catAx>
        <c:axId val="14381545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8155535"/>
        <c:crosses val="autoZero"/>
        <c:auto val="1"/>
        <c:lblAlgn val="ctr"/>
        <c:lblOffset val="100"/>
        <c:noMultiLvlLbl val="0"/>
      </c:catAx>
      <c:valAx>
        <c:axId val="1438155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8154575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aseline="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</xdr:row>
      <xdr:rowOff>38102</xdr:rowOff>
    </xdr:from>
    <xdr:to>
      <xdr:col>6</xdr:col>
      <xdr:colOff>34660</xdr:colOff>
      <xdr:row>68</xdr:row>
      <xdr:rowOff>205740</xdr:rowOff>
    </xdr:to>
    <xdr:pic>
      <xdr:nvPicPr>
        <xdr:cNvPr id="2" name="Picture 1" descr="Table displays the allowable income by household size and presence/age of children to be considered &quot;in poverty.&quot; For example, a single parent with two children under the age of 18 who makes $25,500 is not considered to be in poverty under federal guidelines.">
          <a:extLst>
            <a:ext uri="{FF2B5EF4-FFF2-40B4-BE49-F238E27FC236}">
              <a16:creationId xmlns:a16="http://schemas.microsoft.com/office/drawing/2014/main" id="{A4C63C80-0837-43F7-A596-A17CA525A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70172"/>
          <a:ext cx="6930760" cy="30937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510540</xdr:colOff>
      <xdr:row>13</xdr:row>
      <xdr:rowOff>66675</xdr:rowOff>
    </xdr:from>
    <xdr:to>
      <xdr:col>12</xdr:col>
      <xdr:colOff>281940</xdr:colOff>
      <xdr:row>34</xdr:row>
      <xdr:rowOff>74295</xdr:rowOff>
    </xdr:to>
    <xdr:graphicFrame macro="">
      <xdr:nvGraphicFramePr>
        <xdr:cNvPr id="2" name="Chart 1" descr="2/3 of the Washington state population lives in incorporated cities or towns and 1/3 lives in unincorporated areas. But in the Peninsula region, only 1/3 live in incorporated cities and 2/3 lives in unincorporated areas.">
          <a:extLst>
            <a:ext uri="{FF2B5EF4-FFF2-40B4-BE49-F238E27FC236}">
              <a16:creationId xmlns:a16="http://schemas.microsoft.com/office/drawing/2014/main" id="{C2EB9EB6-5572-4522-B22E-08D51C94F6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ae81f85e32ea1ae/Documents/5-HSTP/Data/PRTPO%20Data/OFM%202025%20Pop_incorp%20unincorp.xlsx" TargetMode="External"/><Relationship Id="rId1" Type="http://schemas.openxmlformats.org/officeDocument/2006/relationships/externalLinkPath" Target="OFM%202025%20Pop_incorp%20unincor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corp-Unincorp"/>
      <sheetName val="Population"/>
      <sheetName val="Notations"/>
    </sheetNames>
    <sheetDataSet>
      <sheetData sheetId="0">
        <row r="38">
          <cell r="F38" t="str">
            <v>WA State</v>
          </cell>
          <cell r="G38" t="str">
            <v>PRTPO</v>
          </cell>
        </row>
        <row r="39">
          <cell r="E39" t="str">
            <v>Unincorp</v>
          </cell>
          <cell r="F39">
            <v>0.34063166196350014</v>
          </cell>
          <cell r="G39">
            <v>0.66525283742739916</v>
          </cell>
        </row>
        <row r="40">
          <cell r="E40" t="str">
            <v>Incorp</v>
          </cell>
          <cell r="F40">
            <v>0.65936833803649986</v>
          </cell>
          <cell r="G40">
            <v>0.33474716257260084</v>
          </cell>
        </row>
      </sheetData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D640B-03A7-483D-8C0B-EAD29537B648}">
  <dimension ref="A1:I31"/>
  <sheetViews>
    <sheetView tabSelected="1" workbookViewId="0">
      <selection activeCell="A33" sqref="A33"/>
    </sheetView>
  </sheetViews>
  <sheetFormatPr defaultColWidth="8.68359375" defaultRowHeight="10.5" x14ac:dyDescent="0.4"/>
  <cols>
    <col min="1" max="1" width="22.15625" style="215" customWidth="1"/>
    <col min="2" max="8" width="11.9453125" style="215" customWidth="1"/>
    <col min="9" max="16384" width="8.68359375" style="215"/>
  </cols>
  <sheetData>
    <row r="1" spans="1:9" ht="18.3" x14ac:dyDescent="0.7">
      <c r="A1" s="212" t="s">
        <v>84</v>
      </c>
      <c r="B1" s="213"/>
      <c r="C1" s="213"/>
      <c r="D1" s="213"/>
      <c r="E1" s="213"/>
      <c r="F1" s="213"/>
      <c r="G1" s="213"/>
      <c r="H1" s="214"/>
      <c r="I1" s="214"/>
    </row>
    <row r="2" spans="1:9" ht="15.6" x14ac:dyDescent="0.6">
      <c r="A2" s="216" t="s">
        <v>85</v>
      </c>
      <c r="B2" s="213"/>
      <c r="C2" s="213"/>
      <c r="D2" s="213"/>
      <c r="E2" s="213"/>
      <c r="F2" s="213"/>
      <c r="G2" s="213"/>
      <c r="H2" s="214"/>
      <c r="I2" s="214"/>
    </row>
    <row r="3" spans="1:9" ht="13.2" thickBot="1" x14ac:dyDescent="0.55000000000000004">
      <c r="A3" s="214"/>
      <c r="B3" s="214"/>
      <c r="C3" s="214"/>
      <c r="D3" s="214"/>
      <c r="E3" s="214"/>
      <c r="F3" s="214"/>
      <c r="G3" s="214"/>
      <c r="H3" s="214"/>
      <c r="I3" s="214"/>
    </row>
    <row r="4" spans="1:9" ht="29.1" thickBot="1" x14ac:dyDescent="0.55000000000000004">
      <c r="A4" s="217"/>
      <c r="B4" s="218" t="s">
        <v>86</v>
      </c>
      <c r="C4" s="317" t="s">
        <v>100</v>
      </c>
      <c r="D4" s="318"/>
      <c r="E4" s="318"/>
      <c r="F4" s="318"/>
      <c r="G4" s="318"/>
      <c r="H4" s="319"/>
      <c r="I4" s="214"/>
    </row>
    <row r="5" spans="1:9" ht="15" customHeight="1" x14ac:dyDescent="0.5">
      <c r="A5" s="217"/>
      <c r="B5" s="219">
        <v>2020</v>
      </c>
      <c r="C5" s="220">
        <v>2025</v>
      </c>
      <c r="D5" s="221">
        <v>2030</v>
      </c>
      <c r="E5" s="221">
        <v>2035</v>
      </c>
      <c r="F5" s="221">
        <v>2040</v>
      </c>
      <c r="G5" s="221">
        <v>2045</v>
      </c>
      <c r="H5" s="222">
        <v>2050</v>
      </c>
      <c r="I5" s="214"/>
    </row>
    <row r="6" spans="1:9" ht="4" customHeight="1" x14ac:dyDescent="0.5">
      <c r="A6" s="223"/>
      <c r="B6" s="224"/>
      <c r="C6" s="225"/>
      <c r="D6" s="223"/>
      <c r="E6" s="223"/>
      <c r="F6" s="223"/>
      <c r="G6" s="223"/>
      <c r="H6" s="226"/>
      <c r="I6" s="214"/>
    </row>
    <row r="7" spans="1:9" ht="15" customHeight="1" x14ac:dyDescent="0.5">
      <c r="A7" s="217" t="s">
        <v>87</v>
      </c>
      <c r="B7" s="227">
        <v>77155</v>
      </c>
      <c r="C7" s="228">
        <v>79459</v>
      </c>
      <c r="D7" s="229">
        <v>81791</v>
      </c>
      <c r="E7" s="229">
        <v>83755</v>
      </c>
      <c r="F7" s="229">
        <v>85374</v>
      </c>
      <c r="G7" s="229">
        <v>86700</v>
      </c>
      <c r="H7" s="230">
        <v>87800</v>
      </c>
      <c r="I7" s="214"/>
    </row>
    <row r="8" spans="1:9" s="236" customFormat="1" ht="15" customHeight="1" x14ac:dyDescent="0.4">
      <c r="A8" s="261" t="s">
        <v>88</v>
      </c>
      <c r="B8" s="262">
        <v>25061</v>
      </c>
      <c r="C8" s="263">
        <v>26603</v>
      </c>
      <c r="D8" s="264">
        <v>28026</v>
      </c>
      <c r="E8" s="264">
        <v>28270</v>
      </c>
      <c r="F8" s="264">
        <v>27663</v>
      </c>
      <c r="G8" s="264">
        <v>27684</v>
      </c>
      <c r="H8" s="265">
        <v>28499</v>
      </c>
    </row>
    <row r="9" spans="1:9" ht="15" customHeight="1" x14ac:dyDescent="0.4">
      <c r="A9" s="261" t="s">
        <v>89</v>
      </c>
      <c r="B9" s="266">
        <f>+B8/B7</f>
        <v>0.32481368673449551</v>
      </c>
      <c r="C9" s="267">
        <f t="shared" ref="C9:H9" si="0">+C8/C7</f>
        <v>0.33480159579154029</v>
      </c>
      <c r="D9" s="268">
        <f t="shared" si="0"/>
        <v>0.34265383721925396</v>
      </c>
      <c r="E9" s="268">
        <f t="shared" si="0"/>
        <v>0.33753208763655901</v>
      </c>
      <c r="F9" s="268">
        <f t="shared" si="0"/>
        <v>0.32402136481832877</v>
      </c>
      <c r="G9" s="268">
        <f t="shared" si="0"/>
        <v>0.31930795847750865</v>
      </c>
      <c r="H9" s="269">
        <f t="shared" si="0"/>
        <v>0.32458997722095673</v>
      </c>
    </row>
    <row r="10" spans="1:9" ht="4" customHeight="1" x14ac:dyDescent="0.5">
      <c r="A10" s="241"/>
      <c r="B10" s="242"/>
      <c r="C10" s="243"/>
      <c r="D10" s="244"/>
      <c r="E10" s="244"/>
      <c r="F10" s="244"/>
      <c r="G10" s="244"/>
      <c r="H10" s="245"/>
      <c r="I10" s="214"/>
    </row>
    <row r="11" spans="1:9" s="247" customFormat="1" ht="15" customHeight="1" x14ac:dyDescent="0.5">
      <c r="A11" s="217" t="s">
        <v>90</v>
      </c>
      <c r="B11" s="227">
        <v>32977</v>
      </c>
      <c r="C11" s="228">
        <v>34586</v>
      </c>
      <c r="D11" s="229">
        <v>36226</v>
      </c>
      <c r="E11" s="229">
        <v>37750</v>
      </c>
      <c r="F11" s="229">
        <v>39170</v>
      </c>
      <c r="G11" s="229">
        <v>40486</v>
      </c>
      <c r="H11" s="230">
        <v>41719</v>
      </c>
      <c r="I11" s="246"/>
    </row>
    <row r="12" spans="1:9" s="236" customFormat="1" ht="15" customHeight="1" x14ac:dyDescent="0.4">
      <c r="A12" s="231" t="s">
        <v>91</v>
      </c>
      <c r="B12" s="232">
        <v>12632</v>
      </c>
      <c r="C12" s="233">
        <v>14618</v>
      </c>
      <c r="D12" s="248">
        <v>15687</v>
      </c>
      <c r="E12" s="248">
        <v>15930</v>
      </c>
      <c r="F12" s="234">
        <v>15589</v>
      </c>
      <c r="G12" s="234">
        <v>15289</v>
      </c>
      <c r="H12" s="235">
        <v>15613</v>
      </c>
    </row>
    <row r="13" spans="1:9" ht="15" customHeight="1" x14ac:dyDescent="0.5">
      <c r="A13" s="231" t="s">
        <v>89</v>
      </c>
      <c r="B13" s="237">
        <f>+B12/B11</f>
        <v>0.38305485641507719</v>
      </c>
      <c r="C13" s="238">
        <f t="shared" ref="C13:H13" si="1">+C12/C11</f>
        <v>0.42265656624067544</v>
      </c>
      <c r="D13" s="239">
        <f t="shared" si="1"/>
        <v>0.4330315243195495</v>
      </c>
      <c r="E13" s="239">
        <f t="shared" si="1"/>
        <v>0.42198675496688742</v>
      </c>
      <c r="F13" s="239">
        <f t="shared" si="1"/>
        <v>0.39798315037018128</v>
      </c>
      <c r="G13" s="239">
        <f t="shared" si="1"/>
        <v>0.3776367139258015</v>
      </c>
      <c r="H13" s="240">
        <f t="shared" si="1"/>
        <v>0.37424195210815214</v>
      </c>
      <c r="I13" s="214"/>
    </row>
    <row r="14" spans="1:9" ht="4" customHeight="1" x14ac:dyDescent="0.5">
      <c r="A14" s="241"/>
      <c r="B14" s="242"/>
      <c r="C14" s="243"/>
      <c r="D14" s="244"/>
      <c r="E14" s="244"/>
      <c r="F14" s="244"/>
      <c r="G14" s="244"/>
      <c r="H14" s="245"/>
      <c r="I14" s="214"/>
    </row>
    <row r="15" spans="1:9" s="247" customFormat="1" ht="15" customHeight="1" x14ac:dyDescent="0.5">
      <c r="A15" s="217" t="s">
        <v>92</v>
      </c>
      <c r="B15" s="227">
        <v>275611</v>
      </c>
      <c r="C15" s="228">
        <v>286241</v>
      </c>
      <c r="D15" s="229">
        <v>297608</v>
      </c>
      <c r="E15" s="229">
        <v>308048</v>
      </c>
      <c r="F15" s="229">
        <v>317694</v>
      </c>
      <c r="G15" s="229">
        <v>326724</v>
      </c>
      <c r="H15" s="230">
        <v>335268</v>
      </c>
      <c r="I15" s="246"/>
    </row>
    <row r="16" spans="1:9" s="236" customFormat="1" ht="15" customHeight="1" x14ac:dyDescent="0.4">
      <c r="A16" s="270" t="s">
        <v>93</v>
      </c>
      <c r="B16" s="271">
        <v>53071</v>
      </c>
      <c r="C16" s="272">
        <v>63464</v>
      </c>
      <c r="D16" s="273">
        <v>73587</v>
      </c>
      <c r="E16" s="273">
        <v>78935</v>
      </c>
      <c r="F16" s="274">
        <v>80853</v>
      </c>
      <c r="G16" s="274">
        <v>82038</v>
      </c>
      <c r="H16" s="275">
        <v>85027</v>
      </c>
    </row>
    <row r="17" spans="1:9" ht="15" customHeight="1" x14ac:dyDescent="0.5">
      <c r="A17" s="270" t="s">
        <v>89</v>
      </c>
      <c r="B17" s="276">
        <f>+B16/B15</f>
        <v>0.19255762650982725</v>
      </c>
      <c r="C17" s="277">
        <f t="shared" ref="C17:H17" si="2">+C16/C15</f>
        <v>0.22171526790361967</v>
      </c>
      <c r="D17" s="278">
        <f t="shared" si="2"/>
        <v>0.24726149834681863</v>
      </c>
      <c r="E17" s="278">
        <f t="shared" si="2"/>
        <v>0.25624253363112243</v>
      </c>
      <c r="F17" s="278">
        <f t="shared" si="2"/>
        <v>0.25449961283499217</v>
      </c>
      <c r="G17" s="278">
        <f t="shared" si="2"/>
        <v>0.25109266536893526</v>
      </c>
      <c r="H17" s="279">
        <f t="shared" si="2"/>
        <v>0.25360905305606263</v>
      </c>
      <c r="I17" s="214"/>
    </row>
    <row r="18" spans="1:9" ht="4" customHeight="1" x14ac:dyDescent="0.5">
      <c r="A18" s="241"/>
      <c r="B18" s="242"/>
      <c r="C18" s="243"/>
      <c r="D18" s="244"/>
      <c r="E18" s="244"/>
      <c r="F18" s="244"/>
      <c r="G18" s="244"/>
      <c r="H18" s="245"/>
      <c r="I18" s="214"/>
    </row>
    <row r="19" spans="1:9" s="247" customFormat="1" ht="15" customHeight="1" x14ac:dyDescent="0.5">
      <c r="A19" s="217" t="s">
        <v>94</v>
      </c>
      <c r="B19" s="227">
        <v>65726</v>
      </c>
      <c r="C19" s="228">
        <v>69262</v>
      </c>
      <c r="D19" s="229">
        <v>72981</v>
      </c>
      <c r="E19" s="229">
        <v>76485</v>
      </c>
      <c r="F19" s="229">
        <v>79792</v>
      </c>
      <c r="G19" s="229">
        <v>82932</v>
      </c>
      <c r="H19" s="230">
        <v>85947</v>
      </c>
      <c r="I19" s="246"/>
    </row>
    <row r="20" spans="1:9" s="236" customFormat="1" ht="15" customHeight="1" x14ac:dyDescent="0.4">
      <c r="A20" s="280" t="s">
        <v>95</v>
      </c>
      <c r="B20" s="281">
        <v>15927</v>
      </c>
      <c r="C20" s="282">
        <v>18471</v>
      </c>
      <c r="D20" s="283">
        <v>20628</v>
      </c>
      <c r="E20" s="283">
        <v>21639</v>
      </c>
      <c r="F20" s="284">
        <v>21959</v>
      </c>
      <c r="G20" s="284">
        <v>22144</v>
      </c>
      <c r="H20" s="285">
        <v>22874</v>
      </c>
    </row>
    <row r="21" spans="1:9" ht="15" customHeight="1" x14ac:dyDescent="0.5">
      <c r="A21" s="280" t="s">
        <v>89</v>
      </c>
      <c r="B21" s="286">
        <f>+B20/B19</f>
        <v>0.24232419438274047</v>
      </c>
      <c r="C21" s="287">
        <f t="shared" ref="C21:H21" si="3">+C20/C19</f>
        <v>0.26668302965551094</v>
      </c>
      <c r="D21" s="288">
        <f t="shared" si="3"/>
        <v>0.28264890862005182</v>
      </c>
      <c r="E21" s="288">
        <f t="shared" si="3"/>
        <v>0.28291821925867816</v>
      </c>
      <c r="F21" s="288">
        <f t="shared" si="3"/>
        <v>0.27520302787246842</v>
      </c>
      <c r="G21" s="288">
        <f t="shared" si="3"/>
        <v>0.26701393913085419</v>
      </c>
      <c r="H21" s="289">
        <f t="shared" si="3"/>
        <v>0.26614076116676555</v>
      </c>
      <c r="I21" s="214"/>
    </row>
    <row r="22" spans="1:9" ht="4" customHeight="1" x14ac:dyDescent="0.5">
      <c r="A22" s="241"/>
      <c r="B22" s="242"/>
      <c r="C22" s="243"/>
      <c r="D22" s="244"/>
      <c r="E22" s="244"/>
      <c r="F22" s="244"/>
      <c r="G22" s="244"/>
      <c r="H22" s="245"/>
      <c r="I22" s="214"/>
    </row>
    <row r="23" spans="1:9" s="247" customFormat="1" ht="15" customHeight="1" x14ac:dyDescent="0.5">
      <c r="A23" s="217" t="s">
        <v>96</v>
      </c>
      <c r="B23" s="227">
        <f>+B7+B11+B15+B19</f>
        <v>451469</v>
      </c>
      <c r="C23" s="228">
        <f t="shared" ref="C23:H24" si="4">+C7+C11+C15+C19</f>
        <v>469548</v>
      </c>
      <c r="D23" s="229">
        <f t="shared" si="4"/>
        <v>488606</v>
      </c>
      <c r="E23" s="229">
        <f t="shared" si="4"/>
        <v>506038</v>
      </c>
      <c r="F23" s="229">
        <f t="shared" si="4"/>
        <v>522030</v>
      </c>
      <c r="G23" s="229">
        <f t="shared" si="4"/>
        <v>536842</v>
      </c>
      <c r="H23" s="230">
        <f t="shared" si="4"/>
        <v>550734</v>
      </c>
      <c r="I23" s="246"/>
    </row>
    <row r="24" spans="1:9" s="236" customFormat="1" ht="15" customHeight="1" x14ac:dyDescent="0.5">
      <c r="A24" s="290" t="s">
        <v>97</v>
      </c>
      <c r="B24" s="291">
        <f>+B8+B12+B16+B20</f>
        <v>106691</v>
      </c>
      <c r="C24" s="292">
        <f t="shared" si="4"/>
        <v>123156</v>
      </c>
      <c r="D24" s="293">
        <f t="shared" si="4"/>
        <v>137928</v>
      </c>
      <c r="E24" s="293">
        <f t="shared" si="4"/>
        <v>144774</v>
      </c>
      <c r="F24" s="293">
        <f t="shared" si="4"/>
        <v>146064</v>
      </c>
      <c r="G24" s="293">
        <f t="shared" si="4"/>
        <v>147155</v>
      </c>
      <c r="H24" s="294">
        <f t="shared" si="4"/>
        <v>152013</v>
      </c>
      <c r="I24" s="249"/>
    </row>
    <row r="25" spans="1:9" ht="15" customHeight="1" x14ac:dyDescent="0.5">
      <c r="A25" s="290" t="s">
        <v>89</v>
      </c>
      <c r="B25" s="295">
        <f>+B24/B23</f>
        <v>0.23631965871410884</v>
      </c>
      <c r="C25" s="296">
        <f t="shared" ref="C25:H25" si="5">+C24/C23</f>
        <v>0.26228628383040714</v>
      </c>
      <c r="D25" s="297">
        <f t="shared" si="5"/>
        <v>0.28228879710850868</v>
      </c>
      <c r="E25" s="297">
        <f t="shared" si="5"/>
        <v>0.28609313925041202</v>
      </c>
      <c r="F25" s="297">
        <f t="shared" si="5"/>
        <v>0.27980001149359235</v>
      </c>
      <c r="G25" s="297">
        <f t="shared" si="5"/>
        <v>0.27411230864947228</v>
      </c>
      <c r="H25" s="298">
        <f t="shared" si="5"/>
        <v>0.27601891294163788</v>
      </c>
      <c r="I25" s="214"/>
    </row>
    <row r="26" spans="1:9" ht="4" customHeight="1" x14ac:dyDescent="0.5">
      <c r="A26" s="241"/>
      <c r="B26" s="242"/>
      <c r="C26" s="243"/>
      <c r="D26" s="244"/>
      <c r="E26" s="244"/>
      <c r="F26" s="244"/>
      <c r="G26" s="244"/>
      <c r="H26" s="245"/>
      <c r="I26" s="214"/>
    </row>
    <row r="27" spans="1:9" s="236" customFormat="1" ht="15" customHeight="1" thickBot="1" x14ac:dyDescent="0.55000000000000004">
      <c r="A27" s="250" t="s">
        <v>98</v>
      </c>
      <c r="B27" s="251">
        <v>0.16269999999999998</v>
      </c>
      <c r="C27" s="252">
        <v>0.18429999999999999</v>
      </c>
      <c r="D27" s="253">
        <v>0.20370000000000002</v>
      </c>
      <c r="E27" s="253">
        <v>0.21340000000000001</v>
      </c>
      <c r="F27" s="253">
        <v>0.21820000000000001</v>
      </c>
      <c r="G27" s="253">
        <v>0.22239999999999999</v>
      </c>
      <c r="H27" s="254">
        <v>0.23139999999999999</v>
      </c>
      <c r="I27" s="249"/>
    </row>
    <row r="28" spans="1:9" ht="12.9" x14ac:dyDescent="0.5">
      <c r="A28" s="255"/>
      <c r="B28" s="256"/>
      <c r="C28" s="256"/>
      <c r="D28" s="256"/>
      <c r="E28" s="256"/>
      <c r="F28" s="256"/>
      <c r="G28" s="256"/>
      <c r="H28" s="256"/>
      <c r="I28" s="214"/>
    </row>
    <row r="29" spans="1:9" ht="12.9" x14ac:dyDescent="0.5">
      <c r="A29" s="257" t="s">
        <v>99</v>
      </c>
      <c r="B29" s="214"/>
      <c r="C29" s="214"/>
      <c r="D29" s="214"/>
      <c r="E29" s="214"/>
      <c r="F29" s="214"/>
      <c r="G29" s="214"/>
      <c r="H29" s="214"/>
      <c r="I29" s="214"/>
    </row>
    <row r="30" spans="1:9" ht="12.9" x14ac:dyDescent="0.5">
      <c r="A30" s="258" t="s">
        <v>101</v>
      </c>
      <c r="B30" s="259"/>
      <c r="C30" s="259"/>
      <c r="D30" s="259"/>
      <c r="E30" s="259"/>
      <c r="F30" s="259"/>
      <c r="G30" s="259"/>
      <c r="H30" s="214"/>
    </row>
    <row r="31" spans="1:9" ht="15.6" x14ac:dyDescent="0.6">
      <c r="A31" s="260"/>
      <c r="B31" s="260"/>
      <c r="C31" s="260"/>
      <c r="D31" s="260"/>
      <c r="E31" s="260"/>
      <c r="F31" s="260"/>
      <c r="G31" s="260"/>
      <c r="H31" s="260"/>
    </row>
  </sheetData>
  <mergeCells count="1">
    <mergeCell ref="C4:H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2E9D1-1541-42A6-A399-4ADF8DB71809}">
  <dimension ref="A1:AE7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0" sqref="A10"/>
    </sheetView>
  </sheetViews>
  <sheetFormatPr defaultRowHeight="14.4" x14ac:dyDescent="0.55000000000000004"/>
  <cols>
    <col min="1" max="1" width="37.62890625" style="1" customWidth="1"/>
    <col min="2" max="2" width="1.578125" style="1" customWidth="1"/>
    <col min="3" max="4" width="10.578125" style="7" customWidth="1"/>
    <col min="5" max="5" width="1.578125" style="1" customWidth="1"/>
    <col min="6" max="7" width="10.578125" style="4" customWidth="1"/>
    <col min="8" max="8" width="1.578125" style="1" customWidth="1"/>
    <col min="9" max="10" width="10.578125" style="5" customWidth="1"/>
    <col min="11" max="11" width="1.578125" style="1" customWidth="1"/>
    <col min="12" max="13" width="10.578125" style="6" customWidth="1"/>
    <col min="14" max="14" width="1.578125" customWidth="1"/>
  </cols>
  <sheetData>
    <row r="1" spans="1:31" ht="18.3" x14ac:dyDescent="0.7">
      <c r="A1" s="61" t="s">
        <v>34</v>
      </c>
      <c r="B1" s="61"/>
      <c r="C1" s="1"/>
      <c r="D1" s="1"/>
      <c r="F1" s="1"/>
      <c r="G1" s="1"/>
      <c r="I1" s="1"/>
      <c r="J1" s="1"/>
      <c r="L1" s="1"/>
      <c r="M1" s="1"/>
    </row>
    <row r="2" spans="1:31" ht="14.4" customHeight="1" x14ac:dyDescent="0.6">
      <c r="A2" s="62" t="s">
        <v>33</v>
      </c>
      <c r="B2" s="62"/>
      <c r="C2" s="1"/>
      <c r="D2" s="1"/>
      <c r="F2" s="1"/>
      <c r="G2" s="1"/>
      <c r="I2" s="1"/>
      <c r="J2" s="1"/>
      <c r="L2" s="1"/>
      <c r="M2" s="1"/>
    </row>
    <row r="3" spans="1:31" ht="4.8" customHeight="1" x14ac:dyDescent="0.55000000000000004">
      <c r="C3" s="1"/>
      <c r="D3" s="1"/>
      <c r="F3" s="1"/>
      <c r="G3" s="1"/>
      <c r="I3" s="1"/>
      <c r="J3" s="1"/>
      <c r="L3" s="1"/>
      <c r="M3" s="1"/>
    </row>
    <row r="4" spans="1:31" ht="17.7" customHeight="1" x14ac:dyDescent="0.55000000000000004">
      <c r="A4" s="326" t="s">
        <v>37</v>
      </c>
      <c r="B4" s="63"/>
      <c r="C4" s="322" t="s">
        <v>18</v>
      </c>
      <c r="D4" s="322"/>
      <c r="E4" s="64"/>
      <c r="F4" s="323" t="s">
        <v>19</v>
      </c>
      <c r="G4" s="323"/>
      <c r="H4" s="64"/>
      <c r="I4" s="324" t="s">
        <v>20</v>
      </c>
      <c r="J4" s="324"/>
      <c r="K4" s="64"/>
      <c r="L4" s="325" t="s">
        <v>21</v>
      </c>
      <c r="M4" s="325"/>
    </row>
    <row r="5" spans="1:31" ht="17.399999999999999" customHeight="1" thickBot="1" x14ac:dyDescent="0.6">
      <c r="A5" s="327"/>
      <c r="B5" s="63"/>
      <c r="C5" s="74" t="s">
        <v>0</v>
      </c>
      <c r="D5" s="74" t="s">
        <v>22</v>
      </c>
      <c r="E5" s="64"/>
      <c r="F5" s="75" t="s">
        <v>0</v>
      </c>
      <c r="G5" s="75" t="s">
        <v>22</v>
      </c>
      <c r="H5" s="64"/>
      <c r="I5" s="76" t="s">
        <v>0</v>
      </c>
      <c r="J5" s="76" t="s">
        <v>22</v>
      </c>
      <c r="K5" s="64"/>
      <c r="L5" s="77" t="s">
        <v>0</v>
      </c>
      <c r="M5" s="77" t="s">
        <v>22</v>
      </c>
    </row>
    <row r="6" spans="1:31" s="8" customFormat="1" x14ac:dyDescent="0.55000000000000004">
      <c r="A6" s="15" t="s">
        <v>1</v>
      </c>
      <c r="B6" s="71"/>
      <c r="C6" s="45">
        <v>77813</v>
      </c>
      <c r="D6" s="45">
        <v>25067</v>
      </c>
      <c r="E6" s="13"/>
      <c r="F6" s="46">
        <v>33577</v>
      </c>
      <c r="G6" s="46">
        <v>13673</v>
      </c>
      <c r="H6" s="13"/>
      <c r="I6" s="47">
        <v>277881</v>
      </c>
      <c r="J6" s="47">
        <v>54611</v>
      </c>
      <c r="K6" s="13"/>
      <c r="L6" s="48">
        <v>67982</v>
      </c>
      <c r="M6" s="48">
        <v>16468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s="8" customFormat="1" ht="14.7" thickBot="1" x14ac:dyDescent="0.6">
      <c r="A7" s="16" t="s">
        <v>2</v>
      </c>
      <c r="B7" s="2"/>
      <c r="C7" s="17">
        <v>52.1</v>
      </c>
      <c r="D7" s="17">
        <v>73.2</v>
      </c>
      <c r="E7" s="13"/>
      <c r="F7" s="18">
        <v>59.8</v>
      </c>
      <c r="G7" s="18">
        <v>73.3</v>
      </c>
      <c r="H7" s="13"/>
      <c r="I7" s="19">
        <v>40.200000000000003</v>
      </c>
      <c r="J7" s="19">
        <v>72.8</v>
      </c>
      <c r="K7" s="13"/>
      <c r="L7" s="20">
        <v>44.7</v>
      </c>
      <c r="M7" s="20">
        <v>72.599999999999994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ht="6" customHeight="1" thickBot="1" x14ac:dyDescent="0.6">
      <c r="A8" s="2"/>
      <c r="B8" s="2"/>
      <c r="C8" s="14"/>
      <c r="D8" s="14"/>
      <c r="E8" s="13"/>
      <c r="F8" s="10"/>
      <c r="G8" s="10"/>
      <c r="H8" s="13"/>
      <c r="I8" s="11"/>
      <c r="J8" s="11"/>
      <c r="K8" s="13"/>
      <c r="L8" s="12"/>
      <c r="M8" s="12"/>
    </row>
    <row r="9" spans="1:31" x14ac:dyDescent="0.55000000000000004">
      <c r="A9" s="21" t="s">
        <v>27</v>
      </c>
      <c r="B9" s="72"/>
      <c r="C9" s="22"/>
      <c r="D9" s="22"/>
      <c r="E9" s="13"/>
      <c r="F9" s="23"/>
      <c r="G9" s="23"/>
      <c r="H9" s="13"/>
      <c r="I9" s="24"/>
      <c r="J9" s="24"/>
      <c r="K9" s="13"/>
      <c r="L9" s="25"/>
      <c r="M9" s="25"/>
    </row>
    <row r="10" spans="1:31" x14ac:dyDescent="0.55000000000000004">
      <c r="A10" s="26" t="s">
        <v>3</v>
      </c>
      <c r="B10" s="2"/>
      <c r="C10" s="27">
        <v>0.90200000000000002</v>
      </c>
      <c r="D10" s="27">
        <v>0.95099999999999996</v>
      </c>
      <c r="E10" s="13"/>
      <c r="F10" s="28">
        <v>0.90700000000000003</v>
      </c>
      <c r="G10" s="28">
        <v>0.95099999999999996</v>
      </c>
      <c r="H10" s="13"/>
      <c r="I10" s="29">
        <v>0.87</v>
      </c>
      <c r="J10" s="29">
        <v>0.95</v>
      </c>
      <c r="K10" s="13"/>
      <c r="L10" s="30">
        <v>0.88800000000000001</v>
      </c>
      <c r="M10" s="30">
        <v>0.95399999999999996</v>
      </c>
    </row>
    <row r="11" spans="1:31" s="8" customFormat="1" x14ac:dyDescent="0.55000000000000004">
      <c r="A11" s="31" t="s">
        <v>4</v>
      </c>
      <c r="B11" s="68"/>
      <c r="C11" s="32">
        <v>0.81899999999999995</v>
      </c>
      <c r="D11" s="32">
        <v>0.91600000000000004</v>
      </c>
      <c r="E11" s="65"/>
      <c r="F11" s="33">
        <v>0.85599999999999998</v>
      </c>
      <c r="G11" s="33">
        <v>0.90200000000000002</v>
      </c>
      <c r="H11" s="65"/>
      <c r="I11" s="34">
        <v>0.75</v>
      </c>
      <c r="J11" s="34">
        <v>0.86199999999999999</v>
      </c>
      <c r="K11" s="65"/>
      <c r="L11" s="35">
        <v>0.77</v>
      </c>
      <c r="M11" s="35">
        <v>0.90200000000000002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s="8" customFormat="1" x14ac:dyDescent="0.55000000000000004">
      <c r="A12" s="31" t="s">
        <v>5</v>
      </c>
      <c r="B12" s="68"/>
      <c r="C12" s="32">
        <v>8.0000000000000002E-3</v>
      </c>
      <c r="D12" s="32">
        <v>1E-3</v>
      </c>
      <c r="E12" s="65"/>
      <c r="F12" s="33">
        <v>4.0000000000000001E-3</v>
      </c>
      <c r="G12" s="33">
        <v>1E-3</v>
      </c>
      <c r="H12" s="65"/>
      <c r="I12" s="34">
        <v>2.3E-2</v>
      </c>
      <c r="J12" s="34">
        <v>1.2999999999999999E-2</v>
      </c>
      <c r="K12" s="65"/>
      <c r="L12" s="35">
        <v>0.01</v>
      </c>
      <c r="M12" s="35">
        <v>2E-3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 s="8" customFormat="1" x14ac:dyDescent="0.55000000000000004">
      <c r="A13" s="31" t="s">
        <v>29</v>
      </c>
      <c r="B13" s="68"/>
      <c r="C13" s="32">
        <v>3.5000000000000003E-2</v>
      </c>
      <c r="D13" s="32">
        <v>1.6E-2</v>
      </c>
      <c r="E13" s="65"/>
      <c r="F13" s="33">
        <v>1.0999999999999999E-2</v>
      </c>
      <c r="G13" s="33">
        <v>6.0000000000000001E-3</v>
      </c>
      <c r="H13" s="65"/>
      <c r="I13" s="34">
        <v>0.01</v>
      </c>
      <c r="J13" s="34">
        <v>8.9999999999999993E-3</v>
      </c>
      <c r="K13" s="65"/>
      <c r="L13" s="35">
        <v>2.3E-2</v>
      </c>
      <c r="M13" s="35">
        <v>1.7000000000000001E-2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 s="8" customFormat="1" x14ac:dyDescent="0.55000000000000004">
      <c r="A14" s="31" t="s">
        <v>6</v>
      </c>
      <c r="B14" s="68"/>
      <c r="C14" s="32">
        <v>1.7999999999999999E-2</v>
      </c>
      <c r="D14" s="32">
        <v>1.0999999999999999E-2</v>
      </c>
      <c r="E14" s="65"/>
      <c r="F14" s="33">
        <v>1.2999999999999999E-2</v>
      </c>
      <c r="G14" s="33">
        <v>0.02</v>
      </c>
      <c r="H14" s="65"/>
      <c r="I14" s="34">
        <v>4.9000000000000002E-2</v>
      </c>
      <c r="J14" s="34">
        <v>4.9000000000000002E-2</v>
      </c>
      <c r="K14" s="65"/>
      <c r="L14" s="35">
        <v>0.01</v>
      </c>
      <c r="M14" s="35">
        <v>6.0000000000000001E-3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s="8" customFormat="1" ht="15.9" customHeight="1" x14ac:dyDescent="0.55000000000000004">
      <c r="A15" s="31" t="s">
        <v>35</v>
      </c>
      <c r="B15" s="68"/>
      <c r="C15" s="32">
        <v>0</v>
      </c>
      <c r="D15" s="32">
        <v>0</v>
      </c>
      <c r="E15" s="65"/>
      <c r="F15" s="33">
        <v>1E-3</v>
      </c>
      <c r="G15" s="33">
        <v>0</v>
      </c>
      <c r="H15" s="65"/>
      <c r="I15" s="34">
        <v>0.01</v>
      </c>
      <c r="J15" s="34">
        <v>6.0000000000000001E-3</v>
      </c>
      <c r="K15" s="65"/>
      <c r="L15" s="35">
        <v>2E-3</v>
      </c>
      <c r="M15" s="35">
        <v>1E-3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 s="8" customFormat="1" x14ac:dyDescent="0.55000000000000004">
      <c r="A16" s="31" t="s">
        <v>7</v>
      </c>
      <c r="B16" s="68"/>
      <c r="C16" s="32">
        <v>2.1999999999999999E-2</v>
      </c>
      <c r="D16" s="32">
        <v>6.0000000000000001E-3</v>
      </c>
      <c r="E16" s="65"/>
      <c r="F16" s="33">
        <v>2.3E-2</v>
      </c>
      <c r="G16" s="33">
        <v>2.1999999999999999E-2</v>
      </c>
      <c r="H16" s="65"/>
      <c r="I16" s="34">
        <v>2.8000000000000001E-2</v>
      </c>
      <c r="J16" s="34">
        <v>1.0999999999999999E-2</v>
      </c>
      <c r="K16" s="65"/>
      <c r="L16" s="35">
        <v>7.2999999999999995E-2</v>
      </c>
      <c r="M16" s="35">
        <v>2.5999999999999999E-2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s="8" customFormat="1" x14ac:dyDescent="0.55000000000000004">
      <c r="A17" s="26" t="s">
        <v>8</v>
      </c>
      <c r="B17" s="2"/>
      <c r="C17" s="36">
        <v>9.8000000000000004E-2</v>
      </c>
      <c r="D17" s="36">
        <v>4.9000000000000002E-2</v>
      </c>
      <c r="E17" s="66"/>
      <c r="F17" s="37">
        <v>9.2999999999999999E-2</v>
      </c>
      <c r="G17" s="37">
        <v>4.9000000000000002E-2</v>
      </c>
      <c r="H17" s="66"/>
      <c r="I17" s="38">
        <v>0.13</v>
      </c>
      <c r="J17" s="38">
        <v>0.05</v>
      </c>
      <c r="K17" s="66"/>
      <c r="L17" s="39">
        <v>0.112</v>
      </c>
      <c r="M17" s="39">
        <v>4.5999999999999999E-2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s="8" customFormat="1" x14ac:dyDescent="0.55000000000000004">
      <c r="A18" s="26" t="s">
        <v>28</v>
      </c>
      <c r="B18" s="2"/>
      <c r="C18" s="36">
        <v>6.8000000000000005E-2</v>
      </c>
      <c r="D18" s="36">
        <v>0.02</v>
      </c>
      <c r="E18" s="66"/>
      <c r="F18" s="37">
        <v>4.3999999999999997E-2</v>
      </c>
      <c r="G18" s="37">
        <v>1.2999999999999999E-2</v>
      </c>
      <c r="H18" s="66"/>
      <c r="I18" s="38">
        <v>9.4E-2</v>
      </c>
      <c r="J18" s="38">
        <v>2.8000000000000001E-2</v>
      </c>
      <c r="K18" s="66"/>
      <c r="L18" s="39">
        <v>0.128</v>
      </c>
      <c r="M18" s="39">
        <v>2.8000000000000001E-2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17.100000000000001" customHeight="1" thickBot="1" x14ac:dyDescent="0.6">
      <c r="A19" s="16" t="s">
        <v>9</v>
      </c>
      <c r="B19" s="2"/>
      <c r="C19" s="40">
        <v>0.80200000000000005</v>
      </c>
      <c r="D19" s="40">
        <v>0.91400000000000003</v>
      </c>
      <c r="E19" s="66"/>
      <c r="F19" s="41">
        <v>0.84599999999999997</v>
      </c>
      <c r="G19" s="41">
        <v>0.89900000000000002</v>
      </c>
      <c r="H19" s="66"/>
      <c r="I19" s="42">
        <v>0.72599999999999998</v>
      </c>
      <c r="J19" s="42">
        <v>0.85699999999999998</v>
      </c>
      <c r="K19" s="66"/>
      <c r="L19" s="43">
        <v>0.749</v>
      </c>
      <c r="M19" s="43">
        <v>0.89600000000000002</v>
      </c>
    </row>
    <row r="20" spans="1:31" ht="6" customHeight="1" thickBot="1" x14ac:dyDescent="0.6">
      <c r="C20" s="14"/>
      <c r="D20" s="14"/>
      <c r="E20" s="13"/>
      <c r="F20" s="10"/>
      <c r="G20" s="10"/>
      <c r="H20" s="13"/>
      <c r="I20" s="11"/>
      <c r="J20" s="11"/>
      <c r="K20" s="13"/>
      <c r="L20" s="12"/>
      <c r="M20" s="12"/>
    </row>
    <row r="21" spans="1:31" s="8" customFormat="1" x14ac:dyDescent="0.55000000000000004">
      <c r="A21" s="15" t="s">
        <v>26</v>
      </c>
      <c r="B21" s="71"/>
      <c r="C21" s="22"/>
      <c r="D21" s="22"/>
      <c r="E21" s="13"/>
      <c r="F21" s="23"/>
      <c r="G21" s="23"/>
      <c r="H21" s="13"/>
      <c r="I21" s="24"/>
      <c r="J21" s="24"/>
      <c r="K21" s="13"/>
      <c r="L21" s="25"/>
      <c r="M21" s="25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s="8" customFormat="1" x14ac:dyDescent="0.55000000000000004">
      <c r="A22" s="44" t="s">
        <v>10</v>
      </c>
      <c r="B22" s="69"/>
      <c r="C22" s="45">
        <v>64954</v>
      </c>
      <c r="D22" s="45">
        <v>25067</v>
      </c>
      <c r="E22" s="13"/>
      <c r="F22" s="46">
        <v>29712</v>
      </c>
      <c r="G22" s="46">
        <v>13673</v>
      </c>
      <c r="H22" s="13"/>
      <c r="I22" s="47">
        <v>210292</v>
      </c>
      <c r="J22" s="47">
        <v>54611</v>
      </c>
      <c r="K22" s="13"/>
      <c r="L22" s="48">
        <v>54610</v>
      </c>
      <c r="M22" s="48">
        <v>16468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s="8" customFormat="1" ht="14.7" thickBot="1" x14ac:dyDescent="0.6">
      <c r="A23" s="16" t="s">
        <v>11</v>
      </c>
      <c r="B23" s="2"/>
      <c r="C23" s="49">
        <v>0.11600000000000001</v>
      </c>
      <c r="D23" s="49">
        <v>0.19400000000000001</v>
      </c>
      <c r="E23" s="67"/>
      <c r="F23" s="50">
        <v>0.11700000000000001</v>
      </c>
      <c r="G23" s="50">
        <v>0.16800000000000001</v>
      </c>
      <c r="H23" s="67"/>
      <c r="I23" s="51">
        <v>0.14599999999999999</v>
      </c>
      <c r="J23" s="51">
        <v>0.222</v>
      </c>
      <c r="K23" s="67"/>
      <c r="L23" s="52">
        <v>0.13700000000000001</v>
      </c>
      <c r="M23" s="52">
        <v>0.249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6" customHeight="1" thickBot="1" x14ac:dyDescent="0.6">
      <c r="A24" s="2"/>
      <c r="B24" s="2"/>
      <c r="C24" s="14"/>
      <c r="D24" s="14"/>
      <c r="E24" s="13"/>
      <c r="F24" s="10"/>
      <c r="G24" s="10"/>
      <c r="H24" s="13"/>
      <c r="I24" s="11"/>
      <c r="J24" s="11"/>
      <c r="K24" s="13"/>
      <c r="L24" s="12"/>
      <c r="M24" s="12"/>
    </row>
    <row r="25" spans="1:31" x14ac:dyDescent="0.55000000000000004">
      <c r="A25" s="15" t="s">
        <v>25</v>
      </c>
      <c r="B25" s="71"/>
      <c r="C25" s="22"/>
      <c r="D25" s="22"/>
      <c r="E25" s="13"/>
      <c r="F25" s="23"/>
      <c r="G25" s="23"/>
      <c r="H25" s="13"/>
      <c r="I25" s="24"/>
      <c r="J25" s="24"/>
      <c r="K25" s="13"/>
      <c r="L25" s="25"/>
      <c r="M25" s="25"/>
    </row>
    <row r="26" spans="1:31" x14ac:dyDescent="0.55000000000000004">
      <c r="A26" s="26" t="s">
        <v>12</v>
      </c>
      <c r="B26" s="2"/>
      <c r="C26" s="36">
        <v>0.20699999999999999</v>
      </c>
      <c r="D26" s="36">
        <v>0.32900000000000001</v>
      </c>
      <c r="E26" s="66"/>
      <c r="F26" s="37">
        <v>0.20200000000000001</v>
      </c>
      <c r="G26" s="37">
        <v>0.29499999999999998</v>
      </c>
      <c r="H26" s="66"/>
      <c r="I26" s="38">
        <v>0.14799999999999999</v>
      </c>
      <c r="J26" s="38">
        <v>0.318</v>
      </c>
      <c r="K26" s="66"/>
      <c r="L26" s="39">
        <v>0.19400000000000001</v>
      </c>
      <c r="M26" s="39">
        <v>0.373</v>
      </c>
    </row>
    <row r="27" spans="1:31" ht="14.7" thickBot="1" x14ac:dyDescent="0.6">
      <c r="A27" s="16" t="s">
        <v>13</v>
      </c>
      <c r="B27" s="2"/>
      <c r="C27" s="40">
        <v>0.79300000000000004</v>
      </c>
      <c r="D27" s="40">
        <v>0.67100000000000004</v>
      </c>
      <c r="E27" s="66"/>
      <c r="F27" s="41">
        <v>0.79800000000000004</v>
      </c>
      <c r="G27" s="41">
        <v>0.70499999999999996</v>
      </c>
      <c r="H27" s="66"/>
      <c r="I27" s="42">
        <v>0.85199999999999998</v>
      </c>
      <c r="J27" s="42">
        <v>0.68200000000000005</v>
      </c>
      <c r="K27" s="66"/>
      <c r="L27" s="43">
        <v>0.80600000000000005</v>
      </c>
      <c r="M27" s="43">
        <v>0.627</v>
      </c>
    </row>
    <row r="28" spans="1:31" ht="6" customHeight="1" thickBot="1" x14ac:dyDescent="0.6">
      <c r="A28" s="2"/>
      <c r="B28" s="2"/>
      <c r="C28" s="14"/>
      <c r="D28" s="14"/>
      <c r="E28" s="13"/>
      <c r="F28" s="10"/>
      <c r="G28" s="10"/>
      <c r="H28" s="13"/>
      <c r="I28" s="11"/>
      <c r="J28" s="11"/>
      <c r="K28" s="13"/>
      <c r="L28" s="12"/>
      <c r="M28" s="12"/>
    </row>
    <row r="29" spans="1:31" s="9" customFormat="1" x14ac:dyDescent="0.55000000000000004">
      <c r="A29" s="15" t="s">
        <v>24</v>
      </c>
      <c r="B29" s="71"/>
      <c r="C29" s="22"/>
      <c r="D29" s="22"/>
      <c r="E29" s="13"/>
      <c r="F29" s="23"/>
      <c r="G29" s="23"/>
      <c r="H29" s="13"/>
      <c r="I29" s="24"/>
      <c r="J29" s="24"/>
      <c r="K29" s="13"/>
      <c r="L29" s="25"/>
      <c r="M29" s="25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s="9" customFormat="1" x14ac:dyDescent="0.55000000000000004">
      <c r="A30" s="44" t="s">
        <v>14</v>
      </c>
      <c r="B30" s="69"/>
      <c r="C30" s="45">
        <v>74865</v>
      </c>
      <c r="D30" s="45">
        <v>25067</v>
      </c>
      <c r="E30" s="13"/>
      <c r="F30" s="46">
        <v>32769</v>
      </c>
      <c r="G30" s="46">
        <v>13673</v>
      </c>
      <c r="H30" s="13"/>
      <c r="I30" s="47">
        <v>263413</v>
      </c>
      <c r="J30" s="47">
        <v>54611</v>
      </c>
      <c r="K30" s="13"/>
      <c r="L30" s="48">
        <v>64482</v>
      </c>
      <c r="M30" s="48">
        <v>16468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s="9" customFormat="1" x14ac:dyDescent="0.55000000000000004">
      <c r="A31" s="26" t="s">
        <v>15</v>
      </c>
      <c r="B31" s="2"/>
      <c r="C31" s="36">
        <v>0.93899999999999995</v>
      </c>
      <c r="D31" s="36">
        <v>0.96</v>
      </c>
      <c r="E31" s="66"/>
      <c r="F31" s="37">
        <v>0.93799999999999994</v>
      </c>
      <c r="G31" s="37">
        <v>0.94499999999999995</v>
      </c>
      <c r="H31" s="66"/>
      <c r="I31" s="38">
        <v>0.90600000000000003</v>
      </c>
      <c r="J31" s="38">
        <v>0.91500000000000004</v>
      </c>
      <c r="K31" s="66"/>
      <c r="L31" s="39">
        <v>0.89500000000000002</v>
      </c>
      <c r="M31" s="39">
        <v>0.96799999999999997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s="9" customFormat="1" x14ac:dyDescent="0.55000000000000004">
      <c r="A32" s="26" t="s">
        <v>16</v>
      </c>
      <c r="B32" s="2"/>
      <c r="C32" s="36">
        <v>6.0999999999999999E-2</v>
      </c>
      <c r="D32" s="36">
        <v>0.04</v>
      </c>
      <c r="E32" s="66"/>
      <c r="F32" s="37">
        <v>6.2E-2</v>
      </c>
      <c r="G32" s="37">
        <v>5.5E-2</v>
      </c>
      <c r="H32" s="66"/>
      <c r="I32" s="38">
        <v>9.4E-2</v>
      </c>
      <c r="J32" s="38">
        <v>8.5000000000000006E-2</v>
      </c>
      <c r="K32" s="66"/>
      <c r="L32" s="39">
        <v>0.105</v>
      </c>
      <c r="M32" s="39">
        <v>3.2000000000000001E-2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s="54" customFormat="1" ht="16.2" customHeight="1" thickBot="1" x14ac:dyDescent="0.6">
      <c r="A33" s="55" t="s">
        <v>17</v>
      </c>
      <c r="B33" s="73"/>
      <c r="C33" s="56">
        <v>1.6E-2</v>
      </c>
      <c r="D33" s="56">
        <v>1.0999999999999999E-2</v>
      </c>
      <c r="E33" s="65"/>
      <c r="F33" s="57">
        <v>1.2999999999999999E-2</v>
      </c>
      <c r="G33" s="57">
        <v>1.4E-2</v>
      </c>
      <c r="H33" s="65"/>
      <c r="I33" s="58">
        <v>2.9000000000000001E-2</v>
      </c>
      <c r="J33" s="58">
        <v>2.8000000000000001E-2</v>
      </c>
      <c r="K33" s="65"/>
      <c r="L33" s="59">
        <v>4.7E-2</v>
      </c>
      <c r="M33" s="59">
        <v>8.0000000000000002E-3</v>
      </c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6" customHeight="1" thickBot="1" x14ac:dyDescent="0.6">
      <c r="A34" s="3"/>
      <c r="B34" s="3"/>
      <c r="C34" s="14"/>
      <c r="D34" s="14"/>
      <c r="E34" s="13"/>
      <c r="F34" s="10"/>
      <c r="G34" s="10"/>
      <c r="H34" s="13"/>
      <c r="I34" s="11"/>
      <c r="J34" s="11"/>
      <c r="K34" s="13"/>
      <c r="L34" s="12"/>
      <c r="M34" s="12"/>
    </row>
    <row r="35" spans="1:31" s="8" customFormat="1" x14ac:dyDescent="0.55000000000000004">
      <c r="A35" s="15" t="s">
        <v>23</v>
      </c>
      <c r="B35" s="71"/>
      <c r="C35" s="22"/>
      <c r="D35" s="22"/>
      <c r="E35" s="13"/>
      <c r="F35" s="23"/>
      <c r="G35" s="23"/>
      <c r="H35" s="13"/>
      <c r="I35" s="24"/>
      <c r="J35" s="24"/>
      <c r="K35" s="13"/>
      <c r="L35" s="25"/>
      <c r="M35" s="2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s="8" customFormat="1" x14ac:dyDescent="0.55000000000000004">
      <c r="A36" s="60" t="s">
        <v>30</v>
      </c>
      <c r="B36" s="70"/>
      <c r="C36" s="32">
        <v>0.106</v>
      </c>
      <c r="D36" s="32">
        <v>6.7000000000000004E-2</v>
      </c>
      <c r="E36" s="65"/>
      <c r="F36" s="33">
        <v>0.111</v>
      </c>
      <c r="G36" s="33">
        <v>8.1000000000000003E-2</v>
      </c>
      <c r="H36" s="65"/>
      <c r="I36" s="34">
        <v>8.2000000000000003E-2</v>
      </c>
      <c r="J36" s="34">
        <v>6.0999999999999999E-2</v>
      </c>
      <c r="K36" s="65"/>
      <c r="L36" s="35">
        <v>0.123</v>
      </c>
      <c r="M36" s="35">
        <v>9.1999999999999998E-2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s="8" customFormat="1" x14ac:dyDescent="0.55000000000000004">
      <c r="A37" s="60" t="s">
        <v>31</v>
      </c>
      <c r="B37" s="70"/>
      <c r="C37" s="32">
        <v>7.4999999999999997E-2</v>
      </c>
      <c r="D37" s="32">
        <v>7.0000000000000007E-2</v>
      </c>
      <c r="E37" s="65"/>
      <c r="F37" s="33">
        <v>5.0999999999999997E-2</v>
      </c>
      <c r="G37" s="33">
        <v>6.2E-2</v>
      </c>
      <c r="H37" s="65"/>
      <c r="I37" s="34">
        <v>5.0999999999999997E-2</v>
      </c>
      <c r="J37" s="34">
        <v>4.8000000000000001E-2</v>
      </c>
      <c r="K37" s="65"/>
      <c r="L37" s="35">
        <v>5.3999999999999999E-2</v>
      </c>
      <c r="M37" s="35">
        <v>0.06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 s="8" customFormat="1" ht="14.7" thickBot="1" x14ac:dyDescent="0.6">
      <c r="A38" s="16" t="s">
        <v>32</v>
      </c>
      <c r="B38" s="2"/>
      <c r="C38" s="40">
        <v>0.81899999999999995</v>
      </c>
      <c r="D38" s="40">
        <v>0.86399999999999999</v>
      </c>
      <c r="E38" s="66"/>
      <c r="F38" s="41">
        <v>0.83799999999999997</v>
      </c>
      <c r="G38" s="41">
        <v>0.85799999999999998</v>
      </c>
      <c r="H38" s="66"/>
      <c r="I38" s="42">
        <v>0.86699999999999999</v>
      </c>
      <c r="J38" s="42">
        <v>0.89100000000000001</v>
      </c>
      <c r="K38" s="66"/>
      <c r="L38" s="43">
        <v>0.82299999999999995</v>
      </c>
      <c r="M38" s="43">
        <v>0.84799999999999998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7.5" customHeight="1" x14ac:dyDescent="0.55000000000000004">
      <c r="A39" s="2"/>
      <c r="B39" s="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31" ht="14.4" customHeight="1" x14ac:dyDescent="0.55000000000000004">
      <c r="A40" s="320" t="s">
        <v>36</v>
      </c>
      <c r="B40" s="320"/>
      <c r="C40" s="320"/>
      <c r="D40" s="321"/>
      <c r="E40" s="321"/>
      <c r="F40" s="321"/>
      <c r="G40" s="321"/>
      <c r="H40" s="321"/>
      <c r="I40" s="321"/>
      <c r="J40" s="321"/>
      <c r="K40" s="321"/>
      <c r="L40" s="321"/>
      <c r="M40" s="1"/>
    </row>
    <row r="41" spans="1:31" x14ac:dyDescent="0.55000000000000004">
      <c r="A41" s="321"/>
      <c r="B41" s="321"/>
      <c r="C41" s="321"/>
      <c r="D41" s="321"/>
      <c r="E41" s="321"/>
      <c r="F41" s="321"/>
      <c r="G41" s="321"/>
      <c r="H41" s="321"/>
      <c r="I41" s="321"/>
      <c r="J41" s="321"/>
      <c r="K41" s="321"/>
      <c r="L41" s="321"/>
      <c r="M41" s="1"/>
    </row>
    <row r="42" spans="1:31" x14ac:dyDescent="0.55000000000000004">
      <c r="C42" s="1"/>
      <c r="D42" s="1"/>
      <c r="F42" s="1"/>
      <c r="G42" s="1"/>
      <c r="I42" s="1"/>
      <c r="J42" s="1"/>
      <c r="L42" s="1"/>
      <c r="M42" s="1"/>
    </row>
    <row r="43" spans="1:31" x14ac:dyDescent="0.55000000000000004">
      <c r="C43" s="1"/>
      <c r="D43" s="1"/>
      <c r="F43" s="1"/>
      <c r="G43" s="1"/>
      <c r="I43" s="1"/>
      <c r="J43" s="1"/>
      <c r="L43" s="1"/>
      <c r="M43" s="1"/>
    </row>
    <row r="44" spans="1:31" x14ac:dyDescent="0.55000000000000004">
      <c r="C44" s="1"/>
      <c r="D44" s="1"/>
      <c r="F44" s="1"/>
      <c r="G44" s="1"/>
      <c r="I44" s="1"/>
      <c r="J44" s="1"/>
      <c r="L44" s="1"/>
      <c r="M44" s="1"/>
    </row>
    <row r="45" spans="1:31" x14ac:dyDescent="0.55000000000000004">
      <c r="C45" s="1"/>
      <c r="D45" s="1"/>
      <c r="F45" s="1"/>
      <c r="G45" s="1"/>
      <c r="I45" s="1"/>
      <c r="J45" s="1"/>
      <c r="L45" s="1"/>
      <c r="M45" s="1"/>
    </row>
    <row r="46" spans="1:31" x14ac:dyDescent="0.55000000000000004">
      <c r="C46" s="1"/>
      <c r="D46" s="1"/>
      <c r="F46" s="1"/>
      <c r="G46" s="1"/>
      <c r="I46" s="1"/>
      <c r="J46" s="1"/>
      <c r="L46" s="1"/>
      <c r="M46" s="1"/>
    </row>
    <row r="47" spans="1:31" x14ac:dyDescent="0.55000000000000004">
      <c r="C47" s="1"/>
      <c r="D47" s="1"/>
      <c r="F47" s="1"/>
      <c r="G47" s="1"/>
      <c r="I47" s="1"/>
      <c r="J47" s="1"/>
      <c r="L47" s="1"/>
      <c r="M47" s="1"/>
    </row>
    <row r="48" spans="1:31" x14ac:dyDescent="0.55000000000000004">
      <c r="C48" s="1"/>
      <c r="D48" s="1"/>
      <c r="F48" s="1"/>
      <c r="G48" s="1"/>
      <c r="I48" s="1"/>
      <c r="J48" s="1"/>
      <c r="L48" s="1"/>
      <c r="M48" s="1"/>
    </row>
    <row r="49" spans="3:13" x14ac:dyDescent="0.55000000000000004">
      <c r="C49" s="1"/>
      <c r="D49" s="1"/>
      <c r="F49" s="1"/>
      <c r="G49" s="1"/>
      <c r="I49" s="1"/>
      <c r="J49" s="1"/>
      <c r="L49" s="1"/>
      <c r="M49" s="1"/>
    </row>
    <row r="50" spans="3:13" x14ac:dyDescent="0.55000000000000004">
      <c r="C50" s="1"/>
      <c r="D50" s="1"/>
      <c r="F50" s="1"/>
      <c r="G50" s="1"/>
      <c r="I50" s="1"/>
      <c r="J50" s="1"/>
      <c r="L50" s="1"/>
      <c r="M50" s="1"/>
    </row>
    <row r="51" spans="3:13" x14ac:dyDescent="0.55000000000000004">
      <c r="C51" s="1"/>
      <c r="D51" s="1"/>
      <c r="F51" s="1"/>
      <c r="G51" s="1"/>
      <c r="I51" s="1"/>
      <c r="J51" s="1"/>
      <c r="L51" s="1"/>
      <c r="M51" s="1"/>
    </row>
    <row r="52" spans="3:13" x14ac:dyDescent="0.55000000000000004">
      <c r="C52" s="1"/>
      <c r="D52" s="1"/>
      <c r="F52" s="1"/>
      <c r="G52" s="1"/>
      <c r="I52" s="1"/>
      <c r="J52" s="1"/>
      <c r="L52" s="1"/>
      <c r="M52" s="1"/>
    </row>
    <row r="53" spans="3:13" x14ac:dyDescent="0.55000000000000004">
      <c r="C53" s="1"/>
      <c r="D53" s="1"/>
      <c r="F53" s="1"/>
      <c r="G53" s="1"/>
      <c r="I53" s="1"/>
      <c r="J53" s="1"/>
      <c r="L53" s="1"/>
      <c r="M53" s="1"/>
    </row>
    <row r="54" spans="3:13" x14ac:dyDescent="0.55000000000000004">
      <c r="C54" s="1"/>
      <c r="D54" s="1"/>
      <c r="F54" s="1"/>
      <c r="G54" s="1"/>
      <c r="I54" s="1"/>
      <c r="J54" s="1"/>
      <c r="L54" s="1"/>
      <c r="M54" s="1"/>
    </row>
    <row r="55" spans="3:13" x14ac:dyDescent="0.55000000000000004">
      <c r="C55" s="1"/>
      <c r="D55" s="1"/>
      <c r="F55" s="1"/>
      <c r="G55" s="1"/>
      <c r="I55" s="1"/>
      <c r="J55" s="1"/>
      <c r="L55" s="1"/>
      <c r="M55" s="1"/>
    </row>
    <row r="56" spans="3:13" x14ac:dyDescent="0.55000000000000004">
      <c r="C56" s="1"/>
      <c r="D56" s="1"/>
      <c r="F56" s="1"/>
      <c r="G56" s="1"/>
      <c r="I56" s="1"/>
      <c r="J56" s="1"/>
      <c r="L56" s="1"/>
      <c r="M56" s="1"/>
    </row>
    <row r="57" spans="3:13" x14ac:dyDescent="0.55000000000000004">
      <c r="C57" s="1"/>
      <c r="D57" s="1"/>
      <c r="F57" s="1"/>
      <c r="G57" s="1"/>
      <c r="I57" s="1"/>
      <c r="J57" s="1"/>
      <c r="L57" s="1"/>
      <c r="M57" s="1"/>
    </row>
    <row r="58" spans="3:13" x14ac:dyDescent="0.55000000000000004">
      <c r="C58" s="1"/>
      <c r="D58" s="1"/>
      <c r="F58" s="1"/>
      <c r="G58" s="1"/>
      <c r="I58" s="1"/>
      <c r="J58" s="1"/>
      <c r="L58" s="1"/>
      <c r="M58" s="1"/>
    </row>
    <row r="59" spans="3:13" x14ac:dyDescent="0.55000000000000004">
      <c r="C59" s="1"/>
      <c r="D59" s="1"/>
      <c r="F59" s="1"/>
      <c r="G59" s="1"/>
      <c r="I59" s="1"/>
      <c r="J59" s="1"/>
      <c r="L59" s="1"/>
      <c r="M59" s="1"/>
    </row>
    <row r="60" spans="3:13" x14ac:dyDescent="0.55000000000000004">
      <c r="C60" s="1"/>
      <c r="D60" s="1"/>
      <c r="F60" s="1"/>
      <c r="G60" s="1"/>
      <c r="I60" s="1"/>
      <c r="J60" s="1"/>
      <c r="L60" s="1"/>
      <c r="M60" s="1"/>
    </row>
    <row r="61" spans="3:13" x14ac:dyDescent="0.55000000000000004">
      <c r="C61" s="1"/>
      <c r="D61" s="1"/>
      <c r="F61" s="1"/>
      <c r="G61" s="1"/>
      <c r="I61" s="1"/>
      <c r="J61" s="1"/>
      <c r="L61" s="1"/>
      <c r="M61" s="1"/>
    </row>
    <row r="62" spans="3:13" x14ac:dyDescent="0.55000000000000004">
      <c r="C62" s="1"/>
      <c r="D62" s="1"/>
      <c r="F62" s="1"/>
      <c r="G62" s="1"/>
      <c r="I62" s="1"/>
      <c r="J62" s="1"/>
      <c r="L62" s="1"/>
      <c r="M62" s="1"/>
    </row>
    <row r="63" spans="3:13" x14ac:dyDescent="0.55000000000000004">
      <c r="C63" s="1"/>
      <c r="D63" s="1"/>
      <c r="F63" s="1"/>
      <c r="G63" s="1"/>
      <c r="I63" s="1"/>
      <c r="J63" s="1"/>
      <c r="L63" s="1"/>
      <c r="M63" s="1"/>
    </row>
    <row r="64" spans="3:13" x14ac:dyDescent="0.55000000000000004">
      <c r="C64" s="1"/>
      <c r="D64" s="1"/>
      <c r="F64" s="1"/>
      <c r="G64" s="1"/>
      <c r="I64" s="1"/>
      <c r="J64" s="1"/>
      <c r="L64" s="1"/>
      <c r="M64" s="1"/>
    </row>
    <row r="65" spans="3:13" x14ac:dyDescent="0.55000000000000004">
      <c r="C65" s="1"/>
      <c r="D65" s="1"/>
      <c r="F65" s="1"/>
      <c r="G65" s="1"/>
      <c r="I65" s="1"/>
      <c r="J65" s="1"/>
      <c r="L65" s="1"/>
      <c r="M65" s="1"/>
    </row>
    <row r="66" spans="3:13" x14ac:dyDescent="0.55000000000000004">
      <c r="C66" s="1"/>
      <c r="D66" s="1"/>
      <c r="F66" s="1"/>
      <c r="G66" s="1"/>
      <c r="I66" s="1"/>
      <c r="J66" s="1"/>
      <c r="L66" s="1"/>
      <c r="M66" s="1"/>
    </row>
    <row r="67" spans="3:13" x14ac:dyDescent="0.55000000000000004">
      <c r="C67" s="1"/>
      <c r="D67" s="1"/>
      <c r="F67" s="1"/>
      <c r="G67" s="1"/>
      <c r="I67" s="1"/>
      <c r="J67" s="1"/>
      <c r="L67" s="1"/>
      <c r="M67" s="1"/>
    </row>
    <row r="68" spans="3:13" x14ac:dyDescent="0.55000000000000004">
      <c r="C68" s="1"/>
      <c r="D68" s="1"/>
      <c r="F68" s="1"/>
      <c r="G68" s="1"/>
      <c r="I68" s="1"/>
      <c r="J68" s="1"/>
      <c r="L68" s="1"/>
      <c r="M68" s="1"/>
    </row>
    <row r="69" spans="3:13" x14ac:dyDescent="0.55000000000000004">
      <c r="C69" s="1"/>
      <c r="D69" s="1"/>
      <c r="F69" s="1"/>
      <c r="G69" s="1"/>
      <c r="I69" s="1"/>
      <c r="J69" s="1"/>
      <c r="L69" s="1"/>
      <c r="M69" s="1"/>
    </row>
    <row r="70" spans="3:13" x14ac:dyDescent="0.55000000000000004">
      <c r="C70" s="1"/>
      <c r="D70" s="1"/>
      <c r="F70" s="1"/>
      <c r="G70" s="1"/>
      <c r="I70" s="1"/>
      <c r="J70" s="1"/>
      <c r="L70" s="1"/>
      <c r="M70" s="1"/>
    </row>
    <row r="71" spans="3:13" x14ac:dyDescent="0.55000000000000004">
      <c r="C71" s="1"/>
      <c r="D71" s="1"/>
      <c r="F71" s="1"/>
      <c r="G71" s="1"/>
      <c r="I71" s="1"/>
      <c r="J71" s="1"/>
      <c r="L71" s="1"/>
      <c r="M71" s="1"/>
    </row>
    <row r="72" spans="3:13" x14ac:dyDescent="0.55000000000000004">
      <c r="C72" s="1"/>
      <c r="D72" s="1"/>
      <c r="F72" s="1"/>
      <c r="G72" s="1"/>
      <c r="I72" s="1"/>
      <c r="J72" s="1"/>
      <c r="L72" s="1"/>
      <c r="M72" s="1"/>
    </row>
  </sheetData>
  <mergeCells count="6">
    <mergeCell ref="A40:L41"/>
    <mergeCell ref="C4:D4"/>
    <mergeCell ref="F4:G4"/>
    <mergeCell ref="I4:J4"/>
    <mergeCell ref="L4:M4"/>
    <mergeCell ref="A4:A5"/>
  </mergeCells>
  <pageMargins left="0.45" right="0.45" top="0.25" bottom="0.25" header="0" footer="0"/>
  <pageSetup pageOrder="overThenDown" orientation="landscape" r:id="rId1"/>
  <headerFooter>
    <evenHeader>&amp;LTable: ACSST5Y2024.S0103</evenHeader>
    <evenFooter>&amp;L&amp;Bdata.census.gov&amp;B | Measuring America's People, Places, and Economy &amp;R&amp;P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83BA-1543-46FA-8CDF-DA27BB7284E7}">
  <sheetPr>
    <pageSetUpPr fitToPage="1"/>
  </sheetPr>
  <dimension ref="A1:M28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55000000000000004"/>
  <cols>
    <col min="1" max="1" width="33.05078125" style="1" customWidth="1"/>
    <col min="2" max="2" width="12.578125" style="78" customWidth="1"/>
    <col min="3" max="8" width="12.578125" style="1" customWidth="1"/>
    <col min="9" max="9" width="1.89453125" style="1" customWidth="1"/>
    <col min="10" max="13" width="12.578125" style="1" customWidth="1"/>
  </cols>
  <sheetData>
    <row r="1" spans="1:13" ht="18.3" x14ac:dyDescent="0.7">
      <c r="A1" s="61" t="s">
        <v>38</v>
      </c>
    </row>
    <row r="2" spans="1:13" ht="15.6" x14ac:dyDescent="0.6">
      <c r="A2" s="62" t="s">
        <v>33</v>
      </c>
    </row>
    <row r="3" spans="1:13" ht="14.7" thickBot="1" x14ac:dyDescent="0.6"/>
    <row r="4" spans="1:13" s="81" customFormat="1" ht="16" customHeight="1" thickBot="1" x14ac:dyDescent="0.6">
      <c r="A4" s="79"/>
      <c r="B4" s="328" t="s">
        <v>39</v>
      </c>
      <c r="C4" s="329"/>
      <c r="D4" s="329"/>
      <c r="E4" s="329"/>
      <c r="F4" s="329"/>
      <c r="G4" s="329"/>
      <c r="H4" s="330"/>
      <c r="I4" s="79"/>
      <c r="J4" s="80" t="s">
        <v>40</v>
      </c>
      <c r="K4" s="79"/>
      <c r="L4" s="79"/>
      <c r="M4" s="79"/>
    </row>
    <row r="5" spans="1:13" s="81" customFormat="1" ht="16" customHeight="1" thickBot="1" x14ac:dyDescent="0.6">
      <c r="A5" s="79"/>
      <c r="B5" s="82" t="s">
        <v>0</v>
      </c>
      <c r="C5" s="83" t="s">
        <v>41</v>
      </c>
      <c r="D5" s="83" t="s">
        <v>42</v>
      </c>
      <c r="E5" s="83" t="s">
        <v>43</v>
      </c>
      <c r="F5" s="83" t="s">
        <v>44</v>
      </c>
      <c r="G5" s="83" t="s">
        <v>45</v>
      </c>
      <c r="H5" s="84" t="s">
        <v>46</v>
      </c>
      <c r="I5" s="79"/>
      <c r="J5" s="85" t="s">
        <v>47</v>
      </c>
      <c r="K5" s="79"/>
      <c r="L5" s="79"/>
      <c r="M5" s="79"/>
    </row>
    <row r="6" spans="1:13" s="81" customFormat="1" ht="16" customHeight="1" x14ac:dyDescent="0.55000000000000004">
      <c r="A6" s="86" t="s">
        <v>18</v>
      </c>
      <c r="B6" s="87"/>
      <c r="C6" s="88"/>
      <c r="D6" s="89"/>
      <c r="E6" s="89"/>
      <c r="F6" s="90"/>
      <c r="G6" s="91"/>
      <c r="H6" s="92"/>
      <c r="I6" s="79"/>
      <c r="J6" s="93"/>
      <c r="K6" s="79"/>
      <c r="L6" s="79"/>
      <c r="M6" s="79"/>
    </row>
    <row r="7" spans="1:13" s="81" customFormat="1" ht="16" customHeight="1" x14ac:dyDescent="0.55000000000000004">
      <c r="A7" s="94" t="s">
        <v>48</v>
      </c>
      <c r="B7" s="95">
        <v>76445</v>
      </c>
      <c r="C7" s="96">
        <v>2948</v>
      </c>
      <c r="D7" s="45">
        <v>9577</v>
      </c>
      <c r="E7" s="45">
        <v>11810</v>
      </c>
      <c r="F7" s="97">
        <v>27422</v>
      </c>
      <c r="G7" s="96">
        <v>14737</v>
      </c>
      <c r="H7" s="97">
        <v>9951</v>
      </c>
      <c r="I7" s="79"/>
      <c r="J7" s="95">
        <f>+G7+H7</f>
        <v>24688</v>
      </c>
      <c r="K7" s="79"/>
      <c r="L7" s="79"/>
      <c r="M7" s="79"/>
    </row>
    <row r="8" spans="1:13" s="81" customFormat="1" ht="16" customHeight="1" x14ac:dyDescent="0.55000000000000004">
      <c r="A8" s="98" t="s">
        <v>49</v>
      </c>
      <c r="B8" s="95">
        <v>15859</v>
      </c>
      <c r="C8" s="99">
        <v>15</v>
      </c>
      <c r="D8" s="14">
        <v>702</v>
      </c>
      <c r="E8" s="45">
        <v>1758</v>
      </c>
      <c r="F8" s="97">
        <v>5264</v>
      </c>
      <c r="G8" s="96">
        <v>3439</v>
      </c>
      <c r="H8" s="97">
        <v>4681</v>
      </c>
      <c r="I8" s="79"/>
      <c r="J8" s="95">
        <f>+G8+H8</f>
        <v>8120</v>
      </c>
      <c r="K8" s="79"/>
      <c r="L8" s="79"/>
      <c r="M8" s="79"/>
    </row>
    <row r="9" spans="1:13" s="81" customFormat="1" ht="16" customHeight="1" x14ac:dyDescent="0.55000000000000004">
      <c r="A9" s="100" t="s">
        <v>50</v>
      </c>
      <c r="B9" s="101">
        <v>0.20699999999999999</v>
      </c>
      <c r="C9" s="102">
        <v>5.0000000000000001E-3</v>
      </c>
      <c r="D9" s="32">
        <v>7.2999999999999995E-2</v>
      </c>
      <c r="E9" s="32">
        <v>0.14899999999999999</v>
      </c>
      <c r="F9" s="103">
        <v>0.192</v>
      </c>
      <c r="G9" s="102">
        <v>0.23300000000000001</v>
      </c>
      <c r="H9" s="103">
        <v>0.47</v>
      </c>
      <c r="I9" s="104"/>
      <c r="J9" s="101">
        <f>+J8/J7</f>
        <v>0.32890473104342188</v>
      </c>
      <c r="K9" s="79"/>
      <c r="L9" s="79"/>
      <c r="M9" s="79"/>
    </row>
    <row r="10" spans="1:13" s="81" customFormat="1" ht="6" customHeight="1" x14ac:dyDescent="0.55000000000000004">
      <c r="A10" s="79"/>
      <c r="B10" s="105"/>
      <c r="C10" s="106"/>
      <c r="D10" s="107"/>
      <c r="E10" s="107"/>
      <c r="F10" s="108"/>
      <c r="G10" s="106"/>
      <c r="H10" s="108"/>
      <c r="I10" s="79"/>
      <c r="J10" s="109"/>
      <c r="K10" s="79"/>
      <c r="L10" s="79"/>
      <c r="M10" s="79"/>
    </row>
    <row r="11" spans="1:13" s="81" customFormat="1" ht="16" customHeight="1" x14ac:dyDescent="0.55000000000000004">
      <c r="A11" s="110" t="s">
        <v>19</v>
      </c>
      <c r="B11" s="111"/>
      <c r="C11" s="112"/>
      <c r="D11" s="28"/>
      <c r="E11" s="28"/>
      <c r="F11" s="113"/>
      <c r="G11" s="112"/>
      <c r="H11" s="113"/>
      <c r="I11" s="79"/>
      <c r="J11" s="114"/>
      <c r="K11" s="79"/>
      <c r="L11" s="79"/>
      <c r="M11" s="79"/>
    </row>
    <row r="12" spans="1:13" s="81" customFormat="1" ht="16" customHeight="1" x14ac:dyDescent="0.55000000000000004">
      <c r="A12" s="115" t="s">
        <v>48</v>
      </c>
      <c r="B12" s="116">
        <v>33036</v>
      </c>
      <c r="C12" s="117">
        <v>808</v>
      </c>
      <c r="D12" s="46">
        <v>2929</v>
      </c>
      <c r="E12" s="46">
        <v>3680</v>
      </c>
      <c r="F12" s="118">
        <v>12046</v>
      </c>
      <c r="G12" s="119">
        <v>8183</v>
      </c>
      <c r="H12" s="118">
        <v>5390</v>
      </c>
      <c r="I12" s="79"/>
      <c r="J12" s="116">
        <f>+G12+H12</f>
        <v>13573</v>
      </c>
      <c r="K12" s="79"/>
      <c r="L12" s="79"/>
      <c r="M12" s="79"/>
    </row>
    <row r="13" spans="1:13" s="81" customFormat="1" ht="16" customHeight="1" x14ac:dyDescent="0.55000000000000004">
      <c r="A13" s="120" t="s">
        <v>49</v>
      </c>
      <c r="B13" s="116">
        <v>6669</v>
      </c>
      <c r="C13" s="117">
        <v>0</v>
      </c>
      <c r="D13" s="10">
        <v>336</v>
      </c>
      <c r="E13" s="10">
        <v>391</v>
      </c>
      <c r="F13" s="118">
        <v>1934</v>
      </c>
      <c r="G13" s="119">
        <v>1885</v>
      </c>
      <c r="H13" s="118">
        <v>2123</v>
      </c>
      <c r="I13" s="79"/>
      <c r="J13" s="116">
        <f>+G13+H13</f>
        <v>4008</v>
      </c>
      <c r="K13" s="79"/>
      <c r="L13" s="79"/>
      <c r="M13" s="79"/>
    </row>
    <row r="14" spans="1:13" s="81" customFormat="1" ht="16" customHeight="1" x14ac:dyDescent="0.55000000000000004">
      <c r="A14" s="121" t="s">
        <v>50</v>
      </c>
      <c r="B14" s="122">
        <v>0.20200000000000001</v>
      </c>
      <c r="C14" s="123">
        <v>0</v>
      </c>
      <c r="D14" s="33">
        <v>0.115</v>
      </c>
      <c r="E14" s="33">
        <v>0.106</v>
      </c>
      <c r="F14" s="124">
        <v>0.161</v>
      </c>
      <c r="G14" s="123">
        <v>0.23</v>
      </c>
      <c r="H14" s="124">
        <v>0.39400000000000002</v>
      </c>
      <c r="I14" s="104"/>
      <c r="J14" s="122">
        <f>+J13/J12</f>
        <v>0.29529212406984456</v>
      </c>
      <c r="K14" s="79"/>
      <c r="L14" s="79"/>
      <c r="M14" s="79"/>
    </row>
    <row r="15" spans="1:13" s="81" customFormat="1" ht="6" customHeight="1" x14ac:dyDescent="0.55000000000000004">
      <c r="A15" s="79"/>
      <c r="B15" s="105"/>
      <c r="C15" s="106"/>
      <c r="D15" s="107"/>
      <c r="E15" s="107"/>
      <c r="F15" s="108"/>
      <c r="G15" s="106"/>
      <c r="H15" s="108"/>
      <c r="I15" s="79"/>
      <c r="J15" s="109"/>
      <c r="K15" s="79"/>
      <c r="L15" s="79"/>
      <c r="M15" s="79"/>
    </row>
    <row r="16" spans="1:13" s="81" customFormat="1" ht="16" customHeight="1" x14ac:dyDescent="0.55000000000000004">
      <c r="A16" s="125" t="s">
        <v>20</v>
      </c>
      <c r="B16" s="126"/>
      <c r="C16" s="127"/>
      <c r="D16" s="29"/>
      <c r="E16" s="29"/>
      <c r="F16" s="128"/>
      <c r="G16" s="127"/>
      <c r="H16" s="128"/>
      <c r="I16" s="79"/>
      <c r="J16" s="129"/>
      <c r="K16" s="79"/>
      <c r="L16" s="79"/>
      <c r="M16" s="79"/>
    </row>
    <row r="17" spans="1:13" s="81" customFormat="1" ht="16" customHeight="1" x14ac:dyDescent="0.55000000000000004">
      <c r="A17" s="130" t="s">
        <v>48</v>
      </c>
      <c r="B17" s="131">
        <v>263432</v>
      </c>
      <c r="C17" s="132">
        <v>14468</v>
      </c>
      <c r="D17" s="47">
        <v>40217</v>
      </c>
      <c r="E17" s="47">
        <v>54178</v>
      </c>
      <c r="F17" s="133">
        <v>100999</v>
      </c>
      <c r="G17" s="132">
        <v>32812</v>
      </c>
      <c r="H17" s="133">
        <v>20758</v>
      </c>
      <c r="I17" s="79"/>
      <c r="J17" s="131">
        <f>+G17+H17</f>
        <v>53570</v>
      </c>
      <c r="K17" s="79"/>
      <c r="L17" s="79"/>
      <c r="M17" s="79"/>
    </row>
    <row r="18" spans="1:13" s="81" customFormat="1" ht="16" customHeight="1" x14ac:dyDescent="0.55000000000000004">
      <c r="A18" s="134" t="s">
        <v>49</v>
      </c>
      <c r="B18" s="131">
        <v>39092</v>
      </c>
      <c r="C18" s="135">
        <v>82</v>
      </c>
      <c r="D18" s="47">
        <v>2449</v>
      </c>
      <c r="E18" s="47">
        <v>5767</v>
      </c>
      <c r="F18" s="133">
        <v>13766</v>
      </c>
      <c r="G18" s="132">
        <v>7435</v>
      </c>
      <c r="H18" s="133">
        <v>9593</v>
      </c>
      <c r="I18" s="79"/>
      <c r="J18" s="131">
        <f>+G18+H18</f>
        <v>17028</v>
      </c>
      <c r="K18" s="79"/>
      <c r="L18" s="79"/>
      <c r="M18" s="79"/>
    </row>
    <row r="19" spans="1:13" s="81" customFormat="1" ht="16" customHeight="1" x14ac:dyDescent="0.55000000000000004">
      <c r="A19" s="136" t="s">
        <v>50</v>
      </c>
      <c r="B19" s="137">
        <v>0.14799999999999999</v>
      </c>
      <c r="C19" s="138">
        <v>6.0000000000000001E-3</v>
      </c>
      <c r="D19" s="34">
        <v>6.0999999999999999E-2</v>
      </c>
      <c r="E19" s="34">
        <v>0.106</v>
      </c>
      <c r="F19" s="139">
        <v>0.13600000000000001</v>
      </c>
      <c r="G19" s="138">
        <v>0.22700000000000001</v>
      </c>
      <c r="H19" s="139">
        <v>0.46200000000000002</v>
      </c>
      <c r="I19" s="104"/>
      <c r="J19" s="137">
        <f>+J18/J17</f>
        <v>0.31786447638603699</v>
      </c>
      <c r="K19" s="79"/>
      <c r="L19" s="79"/>
      <c r="M19" s="79"/>
    </row>
    <row r="20" spans="1:13" s="81" customFormat="1" ht="6" customHeight="1" x14ac:dyDescent="0.55000000000000004">
      <c r="A20" s="79"/>
      <c r="B20" s="105"/>
      <c r="C20" s="106"/>
      <c r="D20" s="107"/>
      <c r="E20" s="107"/>
      <c r="F20" s="108"/>
      <c r="G20" s="106"/>
      <c r="H20" s="108"/>
      <c r="I20" s="79"/>
      <c r="J20" s="109"/>
      <c r="K20" s="79"/>
      <c r="L20" s="79"/>
      <c r="M20" s="79"/>
    </row>
    <row r="21" spans="1:13" s="81" customFormat="1" ht="16" customHeight="1" x14ac:dyDescent="0.55000000000000004">
      <c r="A21" s="140" t="s">
        <v>21</v>
      </c>
      <c r="B21" s="141"/>
      <c r="C21" s="142"/>
      <c r="D21" s="30"/>
      <c r="E21" s="30"/>
      <c r="F21" s="143"/>
      <c r="G21" s="142"/>
      <c r="H21" s="143"/>
      <c r="I21" s="79"/>
      <c r="J21" s="144"/>
      <c r="K21" s="79"/>
      <c r="L21" s="79"/>
      <c r="M21" s="79"/>
    </row>
    <row r="22" spans="1:13" s="81" customFormat="1" ht="16" customHeight="1" x14ac:dyDescent="0.55000000000000004">
      <c r="A22" s="145" t="s">
        <v>48</v>
      </c>
      <c r="B22" s="146">
        <v>66394</v>
      </c>
      <c r="C22" s="147">
        <v>3500</v>
      </c>
      <c r="D22" s="48">
        <v>9770</v>
      </c>
      <c r="E22" s="48">
        <v>12096</v>
      </c>
      <c r="F22" s="148">
        <v>24800</v>
      </c>
      <c r="G22" s="147">
        <v>10247</v>
      </c>
      <c r="H22" s="148">
        <v>5981</v>
      </c>
      <c r="I22" s="79"/>
      <c r="J22" s="146">
        <f>+G22+H22</f>
        <v>16228</v>
      </c>
      <c r="K22" s="79"/>
      <c r="L22" s="79"/>
      <c r="M22" s="79"/>
    </row>
    <row r="23" spans="1:13" s="81" customFormat="1" ht="16" customHeight="1" x14ac:dyDescent="0.55000000000000004">
      <c r="A23" s="149" t="s">
        <v>49</v>
      </c>
      <c r="B23" s="146">
        <v>12879</v>
      </c>
      <c r="C23" s="150">
        <v>0</v>
      </c>
      <c r="D23" s="12">
        <v>703</v>
      </c>
      <c r="E23" s="48">
        <v>1353</v>
      </c>
      <c r="F23" s="148">
        <v>4762</v>
      </c>
      <c r="G23" s="147">
        <v>2939</v>
      </c>
      <c r="H23" s="148">
        <v>3122</v>
      </c>
      <c r="I23" s="79"/>
      <c r="J23" s="146">
        <f>+G23+H23</f>
        <v>6061</v>
      </c>
      <c r="K23" s="79"/>
      <c r="L23" s="79"/>
      <c r="M23" s="79"/>
    </row>
    <row r="24" spans="1:13" s="81" customFormat="1" ht="16" customHeight="1" thickBot="1" x14ac:dyDescent="0.6">
      <c r="A24" s="151" t="s">
        <v>50</v>
      </c>
      <c r="B24" s="152">
        <v>0.19400000000000001</v>
      </c>
      <c r="C24" s="153">
        <v>0</v>
      </c>
      <c r="D24" s="59">
        <v>7.1999999999999995E-2</v>
      </c>
      <c r="E24" s="59">
        <v>0.112</v>
      </c>
      <c r="F24" s="154">
        <v>0.192</v>
      </c>
      <c r="G24" s="153">
        <v>0.28699999999999998</v>
      </c>
      <c r="H24" s="154">
        <v>0.52200000000000002</v>
      </c>
      <c r="I24" s="104"/>
      <c r="J24" s="152">
        <f>+J23/J22</f>
        <v>0.37349026374168104</v>
      </c>
      <c r="K24" s="79"/>
      <c r="L24" s="79"/>
      <c r="M24" s="79"/>
    </row>
    <row r="25" spans="1:13" ht="6" customHeight="1" x14ac:dyDescent="0.55000000000000004"/>
    <row r="27" spans="1:13" x14ac:dyDescent="0.55000000000000004">
      <c r="A27" s="331" t="s">
        <v>51</v>
      </c>
      <c r="B27" s="331"/>
      <c r="C27" s="331"/>
      <c r="D27" s="331"/>
      <c r="E27" s="331"/>
      <c r="F27" s="331"/>
      <c r="G27" s="331"/>
    </row>
    <row r="28" spans="1:13" x14ac:dyDescent="0.55000000000000004">
      <c r="A28" s="331"/>
      <c r="B28" s="331"/>
      <c r="C28" s="331"/>
      <c r="D28" s="331"/>
      <c r="E28" s="331"/>
      <c r="F28" s="331"/>
      <c r="G28" s="331"/>
    </row>
  </sheetData>
  <mergeCells count="2">
    <mergeCell ref="B4:H4"/>
    <mergeCell ref="A27:G28"/>
  </mergeCells>
  <pageMargins left="0.2" right="0.2" top="0.5" bottom="0.75" header="0" footer="0"/>
  <pageSetup scale="99" fitToHeight="0" pageOrder="overThenDown" orientation="landscape" r:id="rId1"/>
  <headerFooter>
    <oddFooter>&amp;R&amp;P</oddFooter>
    <evenHeader>&amp;LTable: ACSST5Y2024.S1810</evenHeader>
    <evenFooter>&amp;L&amp;Bdata.census.gov&amp;B | Measuring America's People, Places, and Economy &amp;R&amp;P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C490-1E32-4293-AA6F-573331341298}">
  <dimension ref="A1:F72"/>
  <sheetViews>
    <sheetView showGridLines="0" workbookViewId="0">
      <pane xSplit="1" ySplit="5" topLeftCell="B46" activePane="bottomRight" state="frozen"/>
      <selection pane="topRight"/>
      <selection pane="bottomLeft"/>
      <selection pane="bottomRight"/>
    </sheetView>
  </sheetViews>
  <sheetFormatPr defaultRowHeight="14.4" x14ac:dyDescent="0.55000000000000004"/>
  <cols>
    <col min="1" max="1" width="37.3671875" style="1" customWidth="1"/>
    <col min="2" max="2" width="11.578125" style="155" customWidth="1"/>
    <col min="3" max="6" width="11.578125" style="1" customWidth="1"/>
  </cols>
  <sheetData>
    <row r="1" spans="1:6" ht="18.3" x14ac:dyDescent="0.7">
      <c r="A1" s="61" t="s">
        <v>52</v>
      </c>
    </row>
    <row r="2" spans="1:6" x14ac:dyDescent="0.55000000000000004">
      <c r="A2" s="53" t="s">
        <v>53</v>
      </c>
    </row>
    <row r="3" spans="1:6" x14ac:dyDescent="0.55000000000000004">
      <c r="A3" s="53" t="s">
        <v>54</v>
      </c>
    </row>
    <row r="4" spans="1:6" ht="14.7" thickBot="1" x14ac:dyDescent="0.6"/>
    <row r="5" spans="1:6" ht="30" customHeight="1" thickBot="1" x14ac:dyDescent="0.6">
      <c r="A5" s="156" t="s">
        <v>55</v>
      </c>
      <c r="B5" s="157" t="s">
        <v>56</v>
      </c>
      <c r="C5" s="158" t="s">
        <v>18</v>
      </c>
      <c r="D5" s="158" t="s">
        <v>19</v>
      </c>
      <c r="E5" s="158" t="s">
        <v>20</v>
      </c>
      <c r="F5" s="158" t="s">
        <v>21</v>
      </c>
    </row>
    <row r="6" spans="1:6" s="81" customFormat="1" ht="18" customHeight="1" x14ac:dyDescent="0.55000000000000004">
      <c r="A6" s="159" t="s">
        <v>57</v>
      </c>
      <c r="B6" s="160">
        <f>+C6+D6+E6+F6</f>
        <v>185952</v>
      </c>
      <c r="C6" s="161">
        <v>35046</v>
      </c>
      <c r="D6" s="161">
        <v>16340</v>
      </c>
      <c r="E6" s="161">
        <v>108537</v>
      </c>
      <c r="F6" s="161">
        <v>26029</v>
      </c>
    </row>
    <row r="7" spans="1:6" ht="5.05" customHeight="1" x14ac:dyDescent="0.55000000000000004">
      <c r="A7" s="162"/>
      <c r="B7" s="163"/>
      <c r="C7" s="164"/>
      <c r="D7" s="164"/>
      <c r="E7" s="164"/>
      <c r="F7" s="164"/>
    </row>
    <row r="8" spans="1:6" ht="28.8" x14ac:dyDescent="0.55000000000000004">
      <c r="A8" s="165" t="s">
        <v>58</v>
      </c>
      <c r="B8" s="166">
        <f>+C8+D8+E8+F8</f>
        <v>17923</v>
      </c>
      <c r="C8" s="167">
        <v>3896</v>
      </c>
      <c r="D8" s="167">
        <v>1949</v>
      </c>
      <c r="E8" s="167">
        <v>8955</v>
      </c>
      <c r="F8" s="167">
        <v>3123</v>
      </c>
    </row>
    <row r="9" spans="1:6" ht="14.7" thickBot="1" x14ac:dyDescent="0.6">
      <c r="A9" s="168" t="s">
        <v>59</v>
      </c>
      <c r="B9" s="169">
        <f>+B8/B6</f>
        <v>9.6385088625021514E-2</v>
      </c>
      <c r="C9" s="170">
        <f>+C8/C6</f>
        <v>0.11116817896478913</v>
      </c>
      <c r="D9" s="170">
        <f>+D8/D6</f>
        <v>0.11927784577723378</v>
      </c>
      <c r="E9" s="170">
        <f>+E8/E6</f>
        <v>8.2506426379944167E-2</v>
      </c>
      <c r="F9" s="170">
        <f>+F8/F6</f>
        <v>0.11998155903031234</v>
      </c>
    </row>
    <row r="10" spans="1:6" x14ac:dyDescent="0.55000000000000004">
      <c r="A10" s="171" t="s">
        <v>60</v>
      </c>
      <c r="B10" s="166">
        <f t="shared" ref="B10:B27" si="0">+C10+D10+E10+F10</f>
        <v>7283</v>
      </c>
      <c r="C10" s="167">
        <v>1310</v>
      </c>
      <c r="D10" s="105">
        <v>608</v>
      </c>
      <c r="E10" s="167">
        <v>4034</v>
      </c>
      <c r="F10" s="167">
        <v>1331</v>
      </c>
    </row>
    <row r="11" spans="1:6" hidden="1" x14ac:dyDescent="0.55000000000000004">
      <c r="A11" s="172" t="s">
        <v>61</v>
      </c>
      <c r="B11" s="166">
        <f t="shared" si="0"/>
        <v>2965</v>
      </c>
      <c r="C11" s="105">
        <v>564</v>
      </c>
      <c r="D11" s="105">
        <v>308</v>
      </c>
      <c r="E11" s="167">
        <v>1490</v>
      </c>
      <c r="F11" s="105">
        <v>603</v>
      </c>
    </row>
    <row r="12" spans="1:6" hidden="1" x14ac:dyDescent="0.55000000000000004">
      <c r="A12" s="173" t="s">
        <v>62</v>
      </c>
      <c r="B12" s="166">
        <f t="shared" si="0"/>
        <v>65</v>
      </c>
      <c r="C12" s="105">
        <v>20</v>
      </c>
      <c r="D12" s="105">
        <v>0</v>
      </c>
      <c r="E12" s="105">
        <v>45</v>
      </c>
      <c r="F12" s="105">
        <v>0</v>
      </c>
    </row>
    <row r="13" spans="1:6" hidden="1" x14ac:dyDescent="0.55000000000000004">
      <c r="A13" s="173" t="s">
        <v>63</v>
      </c>
      <c r="B13" s="166">
        <f t="shared" si="0"/>
        <v>655</v>
      </c>
      <c r="C13" s="105">
        <v>125</v>
      </c>
      <c r="D13" s="105">
        <v>23</v>
      </c>
      <c r="E13" s="105">
        <v>328</v>
      </c>
      <c r="F13" s="105">
        <v>179</v>
      </c>
    </row>
    <row r="14" spans="1:6" hidden="1" x14ac:dyDescent="0.55000000000000004">
      <c r="A14" s="173" t="s">
        <v>64</v>
      </c>
      <c r="B14" s="166">
        <f t="shared" si="0"/>
        <v>1363</v>
      </c>
      <c r="C14" s="105">
        <v>232</v>
      </c>
      <c r="D14" s="105">
        <v>120</v>
      </c>
      <c r="E14" s="105">
        <v>742</v>
      </c>
      <c r="F14" s="105">
        <v>269</v>
      </c>
    </row>
    <row r="15" spans="1:6" hidden="1" x14ac:dyDescent="0.55000000000000004">
      <c r="A15" s="173" t="s">
        <v>65</v>
      </c>
      <c r="B15" s="166">
        <f t="shared" si="0"/>
        <v>882</v>
      </c>
      <c r="C15" s="105">
        <v>187</v>
      </c>
      <c r="D15" s="105">
        <v>165</v>
      </c>
      <c r="E15" s="105">
        <v>375</v>
      </c>
      <c r="F15" s="105">
        <v>155</v>
      </c>
    </row>
    <row r="16" spans="1:6" hidden="1" x14ac:dyDescent="0.55000000000000004">
      <c r="A16" s="172" t="s">
        <v>66</v>
      </c>
      <c r="B16" s="166">
        <f t="shared" si="0"/>
        <v>4318</v>
      </c>
      <c r="C16" s="105">
        <v>746</v>
      </c>
      <c r="D16" s="105">
        <v>300</v>
      </c>
      <c r="E16" s="167">
        <v>2544</v>
      </c>
      <c r="F16" s="105">
        <v>728</v>
      </c>
    </row>
    <row r="17" spans="1:6" hidden="1" x14ac:dyDescent="0.55000000000000004">
      <c r="A17" s="173" t="s">
        <v>67</v>
      </c>
      <c r="B17" s="166">
        <f t="shared" si="0"/>
        <v>954</v>
      </c>
      <c r="C17" s="105">
        <v>102</v>
      </c>
      <c r="D17" s="105">
        <v>19</v>
      </c>
      <c r="E17" s="105">
        <v>610</v>
      </c>
      <c r="F17" s="105">
        <v>223</v>
      </c>
    </row>
    <row r="18" spans="1:6" hidden="1" x14ac:dyDescent="0.55000000000000004">
      <c r="A18" s="174" t="s">
        <v>62</v>
      </c>
      <c r="B18" s="166">
        <f t="shared" si="0"/>
        <v>58</v>
      </c>
      <c r="C18" s="105">
        <v>0</v>
      </c>
      <c r="D18" s="105">
        <v>1</v>
      </c>
      <c r="E18" s="105">
        <v>57</v>
      </c>
      <c r="F18" s="105">
        <v>0</v>
      </c>
    </row>
    <row r="19" spans="1:6" hidden="1" x14ac:dyDescent="0.55000000000000004">
      <c r="A19" s="174" t="s">
        <v>63</v>
      </c>
      <c r="B19" s="166">
        <f t="shared" si="0"/>
        <v>537</v>
      </c>
      <c r="C19" s="105">
        <v>72</v>
      </c>
      <c r="D19" s="105">
        <v>1</v>
      </c>
      <c r="E19" s="105">
        <v>388</v>
      </c>
      <c r="F19" s="105">
        <v>76</v>
      </c>
    </row>
    <row r="20" spans="1:6" hidden="1" x14ac:dyDescent="0.55000000000000004">
      <c r="A20" s="174" t="s">
        <v>64</v>
      </c>
      <c r="B20" s="166">
        <f t="shared" si="0"/>
        <v>304</v>
      </c>
      <c r="C20" s="105">
        <v>26</v>
      </c>
      <c r="D20" s="105">
        <v>15</v>
      </c>
      <c r="E20" s="105">
        <v>145</v>
      </c>
      <c r="F20" s="105">
        <v>118</v>
      </c>
    </row>
    <row r="21" spans="1:6" hidden="1" x14ac:dyDescent="0.55000000000000004">
      <c r="A21" s="174" t="s">
        <v>65</v>
      </c>
      <c r="B21" s="166">
        <f t="shared" si="0"/>
        <v>55</v>
      </c>
      <c r="C21" s="105">
        <v>4</v>
      </c>
      <c r="D21" s="105">
        <v>2</v>
      </c>
      <c r="E21" s="105">
        <v>20</v>
      </c>
      <c r="F21" s="105">
        <v>29</v>
      </c>
    </row>
    <row r="22" spans="1:6" ht="28.8" hidden="1" x14ac:dyDescent="0.55000000000000004">
      <c r="A22" s="173" t="s">
        <v>68</v>
      </c>
      <c r="B22" s="166">
        <f t="shared" si="0"/>
        <v>3364</v>
      </c>
      <c r="C22" s="105">
        <v>644</v>
      </c>
      <c r="D22" s="105">
        <v>281</v>
      </c>
      <c r="E22" s="167">
        <v>1934</v>
      </c>
      <c r="F22" s="105">
        <v>505</v>
      </c>
    </row>
    <row r="23" spans="1:6" hidden="1" x14ac:dyDescent="0.55000000000000004">
      <c r="A23" s="174" t="s">
        <v>62</v>
      </c>
      <c r="B23" s="166">
        <f t="shared" si="0"/>
        <v>303</v>
      </c>
      <c r="C23" s="105">
        <v>31</v>
      </c>
      <c r="D23" s="105">
        <v>0</v>
      </c>
      <c r="E23" s="105">
        <v>181</v>
      </c>
      <c r="F23" s="105">
        <v>91</v>
      </c>
    </row>
    <row r="24" spans="1:6" hidden="1" x14ac:dyDescent="0.55000000000000004">
      <c r="A24" s="174" t="s">
        <v>63</v>
      </c>
      <c r="B24" s="166">
        <f t="shared" si="0"/>
        <v>1994</v>
      </c>
      <c r="C24" s="105">
        <v>418</v>
      </c>
      <c r="D24" s="105">
        <v>164</v>
      </c>
      <c r="E24" s="167">
        <v>1220</v>
      </c>
      <c r="F24" s="105">
        <v>192</v>
      </c>
    </row>
    <row r="25" spans="1:6" hidden="1" x14ac:dyDescent="0.55000000000000004">
      <c r="A25" s="174" t="s">
        <v>64</v>
      </c>
      <c r="B25" s="166">
        <f t="shared" si="0"/>
        <v>696</v>
      </c>
      <c r="C25" s="105">
        <v>120</v>
      </c>
      <c r="D25" s="105">
        <v>71</v>
      </c>
      <c r="E25" s="105">
        <v>414</v>
      </c>
      <c r="F25" s="105">
        <v>91</v>
      </c>
    </row>
    <row r="26" spans="1:6" hidden="1" x14ac:dyDescent="0.55000000000000004">
      <c r="A26" s="174" t="s">
        <v>65</v>
      </c>
      <c r="B26" s="166">
        <f t="shared" si="0"/>
        <v>371</v>
      </c>
      <c r="C26" s="105">
        <v>75</v>
      </c>
      <c r="D26" s="105">
        <v>46</v>
      </c>
      <c r="E26" s="105">
        <v>119</v>
      </c>
      <c r="F26" s="105">
        <v>131</v>
      </c>
    </row>
    <row r="27" spans="1:6" x14ac:dyDescent="0.55000000000000004">
      <c r="A27" s="175" t="s">
        <v>69</v>
      </c>
      <c r="B27" s="176">
        <f t="shared" si="0"/>
        <v>10640</v>
      </c>
      <c r="C27" s="177">
        <v>2586</v>
      </c>
      <c r="D27" s="177">
        <v>1341</v>
      </c>
      <c r="E27" s="177">
        <v>4921</v>
      </c>
      <c r="F27" s="177">
        <v>1792</v>
      </c>
    </row>
    <row r="28" spans="1:6" hidden="1" x14ac:dyDescent="0.55000000000000004">
      <c r="A28" s="178" t="s">
        <v>70</v>
      </c>
      <c r="B28" s="179"/>
      <c r="C28" s="180">
        <v>1331</v>
      </c>
      <c r="D28" s="181">
        <v>567</v>
      </c>
      <c r="E28" s="180">
        <v>2229</v>
      </c>
      <c r="F28" s="181">
        <v>956</v>
      </c>
    </row>
    <row r="29" spans="1:6" hidden="1" x14ac:dyDescent="0.55000000000000004">
      <c r="A29" s="182" t="s">
        <v>62</v>
      </c>
      <c r="B29" s="179"/>
      <c r="C29" s="181">
        <v>32</v>
      </c>
      <c r="D29" s="181">
        <v>0</v>
      </c>
      <c r="E29" s="181">
        <v>118</v>
      </c>
      <c r="F29" s="181">
        <v>62</v>
      </c>
    </row>
    <row r="30" spans="1:6" hidden="1" x14ac:dyDescent="0.55000000000000004">
      <c r="A30" s="182" t="s">
        <v>63</v>
      </c>
      <c r="B30" s="179"/>
      <c r="C30" s="181">
        <v>287</v>
      </c>
      <c r="D30" s="181">
        <v>62</v>
      </c>
      <c r="E30" s="181">
        <v>499</v>
      </c>
      <c r="F30" s="181">
        <v>66</v>
      </c>
    </row>
    <row r="31" spans="1:6" hidden="1" x14ac:dyDescent="0.55000000000000004">
      <c r="A31" s="182" t="s">
        <v>64</v>
      </c>
      <c r="B31" s="179"/>
      <c r="C31" s="181">
        <v>635</v>
      </c>
      <c r="D31" s="181">
        <v>296</v>
      </c>
      <c r="E31" s="181">
        <v>812</v>
      </c>
      <c r="F31" s="181">
        <v>524</v>
      </c>
    </row>
    <row r="32" spans="1:6" hidden="1" x14ac:dyDescent="0.55000000000000004">
      <c r="A32" s="182" t="s">
        <v>65</v>
      </c>
      <c r="B32" s="179"/>
      <c r="C32" s="181">
        <v>377</v>
      </c>
      <c r="D32" s="181">
        <v>209</v>
      </c>
      <c r="E32" s="181">
        <v>800</v>
      </c>
      <c r="F32" s="181">
        <v>304</v>
      </c>
    </row>
    <row r="33" spans="1:6" hidden="1" x14ac:dyDescent="0.55000000000000004">
      <c r="A33" s="178" t="s">
        <v>71</v>
      </c>
      <c r="B33" s="179"/>
      <c r="C33" s="180">
        <v>1255</v>
      </c>
      <c r="D33" s="181">
        <v>774</v>
      </c>
      <c r="E33" s="180">
        <v>2692</v>
      </c>
      <c r="F33" s="181">
        <v>836</v>
      </c>
    </row>
    <row r="34" spans="1:6" hidden="1" x14ac:dyDescent="0.55000000000000004">
      <c r="A34" s="182" t="s">
        <v>62</v>
      </c>
      <c r="B34" s="179"/>
      <c r="C34" s="181">
        <v>20</v>
      </c>
      <c r="D34" s="181">
        <v>0</v>
      </c>
      <c r="E34" s="181">
        <v>165</v>
      </c>
      <c r="F34" s="181">
        <v>3</v>
      </c>
    </row>
    <row r="35" spans="1:6" hidden="1" x14ac:dyDescent="0.55000000000000004">
      <c r="A35" s="182" t="s">
        <v>63</v>
      </c>
      <c r="B35" s="179"/>
      <c r="C35" s="181">
        <v>154</v>
      </c>
      <c r="D35" s="181">
        <v>64</v>
      </c>
      <c r="E35" s="181">
        <v>740</v>
      </c>
      <c r="F35" s="181">
        <v>98</v>
      </c>
    </row>
    <row r="36" spans="1:6" hidden="1" x14ac:dyDescent="0.55000000000000004">
      <c r="A36" s="182" t="s">
        <v>64</v>
      </c>
      <c r="B36" s="179"/>
      <c r="C36" s="181">
        <v>485</v>
      </c>
      <c r="D36" s="181">
        <v>384</v>
      </c>
      <c r="E36" s="181">
        <v>717</v>
      </c>
      <c r="F36" s="181">
        <v>263</v>
      </c>
    </row>
    <row r="37" spans="1:6" hidden="1" x14ac:dyDescent="0.55000000000000004">
      <c r="A37" s="182" t="s">
        <v>65</v>
      </c>
      <c r="B37" s="179"/>
      <c r="C37" s="181">
        <v>596</v>
      </c>
      <c r="D37" s="181">
        <v>326</v>
      </c>
      <c r="E37" s="180">
        <v>1070</v>
      </c>
      <c r="F37" s="181">
        <v>472</v>
      </c>
    </row>
    <row r="38" spans="1:6" ht="7.8" customHeight="1" x14ac:dyDescent="0.55000000000000004">
      <c r="A38" s="183"/>
      <c r="B38" s="184"/>
      <c r="C38" s="185"/>
      <c r="D38" s="185"/>
      <c r="E38" s="185"/>
      <c r="F38" s="185"/>
    </row>
    <row r="39" spans="1:6" s="189" customFormat="1" ht="31.5" customHeight="1" x14ac:dyDescent="0.55000000000000004">
      <c r="A39" s="186" t="s">
        <v>72</v>
      </c>
      <c r="B39" s="187">
        <f>+C39+D39+E39+F39</f>
        <v>446142</v>
      </c>
      <c r="C39" s="188">
        <v>76500</v>
      </c>
      <c r="D39" s="188">
        <v>33076</v>
      </c>
      <c r="E39" s="188">
        <v>270470</v>
      </c>
      <c r="F39" s="188">
        <v>66096</v>
      </c>
    </row>
    <row r="40" spans="1:6" s="192" customFormat="1" ht="5.05" customHeight="1" x14ac:dyDescent="0.55000000000000004">
      <c r="A40" s="190"/>
      <c r="B40" s="191"/>
      <c r="C40" s="191"/>
      <c r="D40" s="191"/>
      <c r="E40" s="191"/>
      <c r="F40" s="191"/>
    </row>
    <row r="41" spans="1:6" s="196" customFormat="1" x14ac:dyDescent="0.55000000000000004">
      <c r="A41" s="193" t="s">
        <v>73</v>
      </c>
      <c r="B41" s="194">
        <f t="shared" ref="B41:B47" si="1">+C41+D41+E41+F41</f>
        <v>42021</v>
      </c>
      <c r="C41" s="195">
        <v>8093</v>
      </c>
      <c r="D41" s="195">
        <v>3669</v>
      </c>
      <c r="E41" s="195">
        <v>22155</v>
      </c>
      <c r="F41" s="195">
        <v>8104</v>
      </c>
    </row>
    <row r="42" spans="1:6" s="200" customFormat="1" x14ac:dyDescent="0.55000000000000004">
      <c r="A42" s="197" t="s">
        <v>74</v>
      </c>
      <c r="B42" s="198">
        <f>+B41/B$39</f>
        <v>9.4187500840539562E-2</v>
      </c>
      <c r="C42" s="199">
        <f>+C41/C$39</f>
        <v>0.10579084967320261</v>
      </c>
      <c r="D42" s="199">
        <f t="shared" ref="D42:F42" si="2">+D41/D$39</f>
        <v>0.11092635143306324</v>
      </c>
      <c r="E42" s="199">
        <f t="shared" si="2"/>
        <v>8.1912966317891078E-2</v>
      </c>
      <c r="F42" s="199">
        <f t="shared" si="2"/>
        <v>0.12260953764221738</v>
      </c>
    </row>
    <row r="43" spans="1:6" s="196" customFormat="1" x14ac:dyDescent="0.55000000000000004">
      <c r="A43" s="193" t="s">
        <v>75</v>
      </c>
      <c r="B43" s="194">
        <f t="shared" si="1"/>
        <v>24894</v>
      </c>
      <c r="C43" s="201">
        <v>5719</v>
      </c>
      <c r="D43" s="201">
        <v>1703</v>
      </c>
      <c r="E43" s="201">
        <v>13909</v>
      </c>
      <c r="F43" s="201">
        <v>3563</v>
      </c>
    </row>
    <row r="44" spans="1:6" s="200" customFormat="1" x14ac:dyDescent="0.55000000000000004">
      <c r="A44" s="197" t="s">
        <v>74</v>
      </c>
      <c r="B44" s="198">
        <f>+B43/B$39</f>
        <v>5.5798378094866659E-2</v>
      </c>
      <c r="C44" s="199">
        <f>+C43/C$39</f>
        <v>7.4758169934640517E-2</v>
      </c>
      <c r="D44" s="199">
        <f t="shared" ref="D44:F44" si="3">+D43/D$39</f>
        <v>5.1487483371628978E-2</v>
      </c>
      <c r="E44" s="199">
        <f t="shared" si="3"/>
        <v>5.1425296705734459E-2</v>
      </c>
      <c r="F44" s="199">
        <f t="shared" si="3"/>
        <v>5.3906439118857417E-2</v>
      </c>
    </row>
    <row r="45" spans="1:6" s="196" customFormat="1" x14ac:dyDescent="0.55000000000000004">
      <c r="A45" s="193" t="s">
        <v>76</v>
      </c>
      <c r="B45" s="194">
        <f t="shared" si="1"/>
        <v>29813</v>
      </c>
      <c r="C45" s="201">
        <v>6882</v>
      </c>
      <c r="D45" s="201">
        <v>3729</v>
      </c>
      <c r="E45" s="201">
        <v>14144</v>
      </c>
      <c r="F45" s="201">
        <v>5058</v>
      </c>
    </row>
    <row r="46" spans="1:6" s="200" customFormat="1" x14ac:dyDescent="0.55000000000000004">
      <c r="A46" s="197" t="s">
        <v>74</v>
      </c>
      <c r="B46" s="198">
        <f>+B45/B$39</f>
        <v>6.6824015672140261E-2</v>
      </c>
      <c r="C46" s="199">
        <f>+C45/C$39</f>
        <v>8.9960784313725492E-2</v>
      </c>
      <c r="D46" s="199">
        <f t="shared" ref="D46:F46" si="4">+D45/D$39</f>
        <v>0.1127403555448059</v>
      </c>
      <c r="E46" s="199">
        <f t="shared" si="4"/>
        <v>5.2294154619736015E-2</v>
      </c>
      <c r="F46" s="199">
        <f t="shared" si="4"/>
        <v>7.6525054466230938E-2</v>
      </c>
    </row>
    <row r="47" spans="1:6" s="196" customFormat="1" x14ac:dyDescent="0.55000000000000004">
      <c r="A47" s="202" t="s">
        <v>77</v>
      </c>
      <c r="B47" s="194">
        <f t="shared" si="1"/>
        <v>349414</v>
      </c>
      <c r="C47" s="203">
        <v>55806</v>
      </c>
      <c r="D47" s="203">
        <v>23975</v>
      </c>
      <c r="E47" s="203">
        <v>220262</v>
      </c>
      <c r="F47" s="203">
        <v>49371</v>
      </c>
    </row>
    <row r="48" spans="1:6" s="200" customFormat="1" ht="14.7" thickBot="1" x14ac:dyDescent="0.6">
      <c r="A48" s="204" t="s">
        <v>74</v>
      </c>
      <c r="B48" s="205">
        <f>+B47/B$39</f>
        <v>0.78319010539245348</v>
      </c>
      <c r="C48" s="206">
        <f>+C47/C$39</f>
        <v>0.72949019607843135</v>
      </c>
      <c r="D48" s="206">
        <f t="shared" ref="D48:F48" si="5">+D47/D$39</f>
        <v>0.72484580965050183</v>
      </c>
      <c r="E48" s="206">
        <f t="shared" si="5"/>
        <v>0.81436758235663842</v>
      </c>
      <c r="F48" s="206">
        <f t="shared" si="5"/>
        <v>0.7469589687726943</v>
      </c>
    </row>
    <row r="49" spans="1:6" s="196" customFormat="1" x14ac:dyDescent="0.55000000000000004">
      <c r="A49" s="207"/>
      <c r="B49" s="208"/>
      <c r="C49" s="209"/>
      <c r="D49" s="209"/>
      <c r="E49" s="209"/>
      <c r="F49" s="209"/>
    </row>
    <row r="50" spans="1:6" s="196" customFormat="1" x14ac:dyDescent="0.55000000000000004">
      <c r="A50" s="210" t="s">
        <v>78</v>
      </c>
      <c r="B50" s="208"/>
      <c r="C50" s="209"/>
      <c r="D50" s="209"/>
      <c r="E50" s="209"/>
      <c r="F50" s="209"/>
    </row>
    <row r="51" spans="1:6" s="196" customFormat="1" x14ac:dyDescent="0.55000000000000004">
      <c r="A51" s="210" t="s">
        <v>79</v>
      </c>
      <c r="B51" s="208"/>
      <c r="C51" s="209"/>
      <c r="D51" s="209"/>
      <c r="E51" s="209"/>
      <c r="F51" s="209"/>
    </row>
    <row r="52" spans="1:6" s="196" customFormat="1" x14ac:dyDescent="0.55000000000000004">
      <c r="A52" s="210" t="s">
        <v>80</v>
      </c>
      <c r="B52" s="208"/>
      <c r="C52" s="209"/>
      <c r="D52" s="209"/>
      <c r="E52" s="209"/>
      <c r="F52" s="209"/>
    </row>
    <row r="53" spans="1:6" s="196" customFormat="1" x14ac:dyDescent="0.55000000000000004">
      <c r="A53" s="207"/>
      <c r="B53" s="208"/>
      <c r="C53" s="209"/>
      <c r="D53" s="209"/>
      <c r="E53" s="209"/>
      <c r="F53" s="209"/>
    </row>
    <row r="54" spans="1:6" s="196" customFormat="1" x14ac:dyDescent="0.55000000000000004">
      <c r="A54" s="207"/>
      <c r="B54" s="208"/>
      <c r="C54" s="209"/>
      <c r="D54" s="209"/>
      <c r="E54" s="209"/>
      <c r="F54" s="209"/>
    </row>
    <row r="55" spans="1:6" s="196" customFormat="1" x14ac:dyDescent="0.55000000000000004">
      <c r="A55" s="207"/>
      <c r="B55" s="208"/>
      <c r="C55" s="209"/>
      <c r="D55" s="209"/>
      <c r="E55" s="209"/>
      <c r="F55" s="209"/>
    </row>
    <row r="56" spans="1:6" s="196" customFormat="1" x14ac:dyDescent="0.55000000000000004">
      <c r="A56" s="207"/>
      <c r="B56" s="208"/>
      <c r="C56" s="209"/>
      <c r="D56" s="209"/>
      <c r="E56" s="209"/>
      <c r="F56" s="209"/>
    </row>
    <row r="57" spans="1:6" s="196" customFormat="1" x14ac:dyDescent="0.55000000000000004">
      <c r="A57" s="207"/>
      <c r="B57" s="208"/>
      <c r="C57" s="209"/>
      <c r="D57" s="209"/>
      <c r="E57" s="209"/>
      <c r="F57" s="209"/>
    </row>
    <row r="58" spans="1:6" s="196" customFormat="1" x14ac:dyDescent="0.55000000000000004">
      <c r="A58" s="207"/>
      <c r="B58" s="208"/>
      <c r="C58" s="209"/>
      <c r="D58" s="209"/>
      <c r="E58" s="209"/>
      <c r="F58" s="209"/>
    </row>
    <row r="59" spans="1:6" s="196" customFormat="1" x14ac:dyDescent="0.55000000000000004">
      <c r="A59" s="207"/>
      <c r="B59" s="208"/>
      <c r="C59" s="209"/>
      <c r="D59" s="209"/>
      <c r="E59" s="209"/>
      <c r="F59" s="209"/>
    </row>
    <row r="60" spans="1:6" s="196" customFormat="1" x14ac:dyDescent="0.55000000000000004">
      <c r="A60" s="207"/>
      <c r="B60" s="208"/>
      <c r="C60" s="209"/>
      <c r="D60" s="209"/>
      <c r="E60" s="209"/>
      <c r="F60" s="209"/>
    </row>
    <row r="61" spans="1:6" s="196" customFormat="1" x14ac:dyDescent="0.55000000000000004">
      <c r="A61" s="207"/>
      <c r="B61" s="208"/>
      <c r="C61" s="209"/>
      <c r="D61" s="209"/>
      <c r="E61" s="209"/>
      <c r="F61" s="209"/>
    </row>
    <row r="62" spans="1:6" s="196" customFormat="1" x14ac:dyDescent="0.55000000000000004">
      <c r="A62" s="207"/>
      <c r="B62" s="208"/>
      <c r="C62" s="209"/>
      <c r="D62" s="209"/>
      <c r="E62" s="209"/>
      <c r="F62" s="209"/>
    </row>
    <row r="63" spans="1:6" s="196" customFormat="1" x14ac:dyDescent="0.55000000000000004">
      <c r="A63" s="207"/>
      <c r="B63" s="208"/>
      <c r="C63" s="209"/>
      <c r="D63" s="209"/>
      <c r="E63" s="209"/>
      <c r="F63" s="209"/>
    </row>
    <row r="64" spans="1:6" s="196" customFormat="1" x14ac:dyDescent="0.55000000000000004">
      <c r="A64" s="207"/>
      <c r="B64" s="208"/>
      <c r="C64" s="209"/>
      <c r="D64" s="209"/>
      <c r="E64" s="209"/>
      <c r="F64" s="209"/>
    </row>
    <row r="65" spans="1:6" s="196" customFormat="1" x14ac:dyDescent="0.55000000000000004">
      <c r="A65" s="207"/>
      <c r="B65" s="208"/>
      <c r="C65" s="209"/>
      <c r="D65" s="209"/>
      <c r="E65" s="209"/>
      <c r="F65" s="209"/>
    </row>
    <row r="66" spans="1:6" s="196" customFormat="1" x14ac:dyDescent="0.55000000000000004">
      <c r="A66" s="207"/>
      <c r="B66" s="208"/>
      <c r="C66" s="209"/>
      <c r="D66" s="209"/>
      <c r="E66" s="209"/>
      <c r="F66" s="209"/>
    </row>
    <row r="67" spans="1:6" s="196" customFormat="1" x14ac:dyDescent="0.55000000000000004">
      <c r="A67" s="207"/>
      <c r="B67" s="208"/>
      <c r="C67" s="209"/>
      <c r="D67" s="209"/>
      <c r="E67" s="209"/>
      <c r="F67" s="209"/>
    </row>
    <row r="69" spans="1:6" ht="22.2" customHeight="1" x14ac:dyDescent="0.55000000000000004"/>
    <row r="70" spans="1:6" x14ac:dyDescent="0.55000000000000004">
      <c r="A70" s="211" t="s">
        <v>81</v>
      </c>
    </row>
    <row r="71" spans="1:6" x14ac:dyDescent="0.55000000000000004">
      <c r="A71" t="s">
        <v>82</v>
      </c>
    </row>
    <row r="72" spans="1:6" x14ac:dyDescent="0.55000000000000004">
      <c r="A72" t="s">
        <v>83</v>
      </c>
    </row>
  </sheetData>
  <pageMargins left="0.45" right="0.45" top="0.5" bottom="0.5" header="0.05" footer="0.05"/>
  <pageSetup pageOrder="overThenDown" orientation="portrait" r:id="rId1"/>
  <headerFooter>
    <evenHeader>&amp;LTable: ACSDT5Y2024.B17017</evenHeader>
    <evenFooter>&amp;L&amp;Bdata.census.gov&amp;B | Measuring America's People, Places, and Economy &amp;R&amp;P</even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4ED9B-46C3-438D-A38C-6BE66032DD00}">
  <dimension ref="A1:F24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55000000000000004"/>
  <cols>
    <col min="1" max="1" width="46.9453125" style="1" customWidth="1"/>
    <col min="2" max="6" width="11.578125" style="1" customWidth="1"/>
  </cols>
  <sheetData>
    <row r="1" spans="1:6" ht="18.3" x14ac:dyDescent="0.7">
      <c r="A1" s="370" t="s">
        <v>155</v>
      </c>
    </row>
    <row r="2" spans="1:6" x14ac:dyDescent="0.55000000000000004">
      <c r="A2" s="354" t="s">
        <v>156</v>
      </c>
    </row>
    <row r="3" spans="1:6" x14ac:dyDescent="0.55000000000000004">
      <c r="A3" s="53" t="s">
        <v>157</v>
      </c>
    </row>
    <row r="4" spans="1:6" ht="14.7" thickBot="1" x14ac:dyDescent="0.6">
      <c r="A4"/>
    </row>
    <row r="5" spans="1:6" ht="30" customHeight="1" thickBot="1" x14ac:dyDescent="0.6">
      <c r="A5" s="355" t="s">
        <v>55</v>
      </c>
      <c r="B5" s="157" t="s">
        <v>56</v>
      </c>
      <c r="C5" s="158" t="s">
        <v>18</v>
      </c>
      <c r="D5" s="158" t="s">
        <v>19</v>
      </c>
      <c r="E5" s="158" t="s">
        <v>20</v>
      </c>
      <c r="F5" s="158" t="s">
        <v>21</v>
      </c>
    </row>
    <row r="6" spans="1:6" s="354" customFormat="1" x14ac:dyDescent="0.55000000000000004">
      <c r="A6" s="71" t="s">
        <v>158</v>
      </c>
      <c r="B6" s="356">
        <f>+C6+D6+E6+F6</f>
        <v>185952</v>
      </c>
      <c r="C6" s="357">
        <v>35046</v>
      </c>
      <c r="D6" s="357">
        <v>16340</v>
      </c>
      <c r="E6" s="357">
        <v>108537</v>
      </c>
      <c r="F6" s="357">
        <v>26029</v>
      </c>
    </row>
    <row r="7" spans="1:6" s="354" customFormat="1" ht="6" customHeight="1" x14ac:dyDescent="0.55000000000000004">
      <c r="A7" s="358"/>
      <c r="B7" s="359"/>
      <c r="C7" s="360"/>
      <c r="D7" s="360"/>
      <c r="E7" s="360"/>
      <c r="F7" s="360"/>
    </row>
    <row r="8" spans="1:6" x14ac:dyDescent="0.55000000000000004">
      <c r="A8" s="69" t="s">
        <v>159</v>
      </c>
      <c r="B8" s="361">
        <f>+C8+D8+E8+F8</f>
        <v>165232</v>
      </c>
      <c r="C8" s="362">
        <v>32159</v>
      </c>
      <c r="D8" s="362">
        <v>15044</v>
      </c>
      <c r="E8" s="362">
        <v>94733</v>
      </c>
      <c r="F8" s="362">
        <v>23296</v>
      </c>
    </row>
    <row r="9" spans="1:6" x14ac:dyDescent="0.55000000000000004">
      <c r="A9" s="363" t="s">
        <v>160</v>
      </c>
      <c r="B9" s="364">
        <f>+B8/B$6</f>
        <v>0.88857339528480472</v>
      </c>
      <c r="C9" s="365">
        <f t="shared" ref="C9:F9" si="0">+C8/C$6</f>
        <v>0.91762255321577357</v>
      </c>
      <c r="D9" s="365">
        <f t="shared" si="0"/>
        <v>0.92068543451652385</v>
      </c>
      <c r="E9" s="365">
        <f t="shared" si="0"/>
        <v>0.8728175645171693</v>
      </c>
      <c r="F9" s="365">
        <f t="shared" si="0"/>
        <v>0.89500172884090823</v>
      </c>
    </row>
    <row r="10" spans="1:6" ht="6" customHeight="1" x14ac:dyDescent="0.55000000000000004">
      <c r="A10" s="366"/>
      <c r="B10" s="367"/>
      <c r="C10" s="367"/>
      <c r="D10" s="367"/>
      <c r="E10" s="367"/>
      <c r="F10" s="367"/>
    </row>
    <row r="11" spans="1:6" x14ac:dyDescent="0.55000000000000004">
      <c r="A11" s="69" t="s">
        <v>161</v>
      </c>
      <c r="B11" s="46">
        <f>SUM(C11:F11)</f>
        <v>8768</v>
      </c>
      <c r="C11" s="362">
        <v>1223</v>
      </c>
      <c r="D11" s="13">
        <v>541</v>
      </c>
      <c r="E11" s="362">
        <v>5267</v>
      </c>
      <c r="F11" s="362">
        <v>1737</v>
      </c>
    </row>
    <row r="12" spans="1:6" ht="16.2" customHeight="1" x14ac:dyDescent="0.55000000000000004">
      <c r="A12" s="2" t="s">
        <v>162</v>
      </c>
      <c r="B12" s="361">
        <f>+C12+D12+E12+F12</f>
        <v>1027</v>
      </c>
      <c r="C12" s="13">
        <v>101</v>
      </c>
      <c r="D12" s="13">
        <v>27</v>
      </c>
      <c r="E12" s="13">
        <v>641</v>
      </c>
      <c r="F12" s="13">
        <v>258</v>
      </c>
    </row>
    <row r="13" spans="1:6" s="53" customFormat="1" x14ac:dyDescent="0.55000000000000004">
      <c r="A13" s="363" t="s">
        <v>163</v>
      </c>
      <c r="B13" s="364">
        <f>+B12/B$6</f>
        <v>5.5229306487695751E-3</v>
      </c>
      <c r="C13" s="365">
        <f t="shared" ref="C13:F13" si="1">+C12/C$6</f>
        <v>2.8819266107401702E-3</v>
      </c>
      <c r="D13" s="365">
        <f t="shared" si="1"/>
        <v>1.6523867809057527E-3</v>
      </c>
      <c r="E13" s="365">
        <f t="shared" si="1"/>
        <v>5.9058201350691468E-3</v>
      </c>
      <c r="F13" s="365">
        <f t="shared" si="1"/>
        <v>9.912021207115141E-3</v>
      </c>
    </row>
    <row r="14" spans="1:6" ht="6" customHeight="1" x14ac:dyDescent="0.55000000000000004">
      <c r="A14" s="368"/>
      <c r="B14" s="367"/>
      <c r="C14" s="367"/>
      <c r="D14" s="367"/>
      <c r="E14" s="367"/>
      <c r="F14" s="367"/>
    </row>
    <row r="15" spans="1:6" x14ac:dyDescent="0.55000000000000004">
      <c r="A15" s="2" t="s">
        <v>164</v>
      </c>
      <c r="B15" s="46">
        <f>SUM(C15:F15)</f>
        <v>7048</v>
      </c>
      <c r="C15" s="13">
        <v>496</v>
      </c>
      <c r="D15" s="13">
        <v>257</v>
      </c>
      <c r="E15" s="362">
        <v>5874</v>
      </c>
      <c r="F15" s="13">
        <v>421</v>
      </c>
    </row>
    <row r="16" spans="1:6" x14ac:dyDescent="0.55000000000000004">
      <c r="A16" s="2" t="s">
        <v>165</v>
      </c>
      <c r="B16" s="361">
        <f>+C16+D16+E16+F16</f>
        <v>710</v>
      </c>
      <c r="C16" s="13">
        <v>90</v>
      </c>
      <c r="D16" s="13">
        <v>21</v>
      </c>
      <c r="E16" s="13">
        <v>584</v>
      </c>
      <c r="F16" s="13">
        <v>15</v>
      </c>
    </row>
    <row r="17" spans="1:6" s="53" customFormat="1" x14ac:dyDescent="0.55000000000000004">
      <c r="A17" s="363" t="s">
        <v>163</v>
      </c>
      <c r="B17" s="364">
        <f>+B16/B$6</f>
        <v>3.8181896403372915E-3</v>
      </c>
      <c r="C17" s="365">
        <f t="shared" ref="C17:F17" si="2">+C16/C$6</f>
        <v>2.5680534155110425E-3</v>
      </c>
      <c r="D17" s="365">
        <f t="shared" si="2"/>
        <v>1.2851897184822522E-3</v>
      </c>
      <c r="E17" s="365">
        <f t="shared" si="2"/>
        <v>5.3806536019974753E-3</v>
      </c>
      <c r="F17" s="365">
        <f t="shared" si="2"/>
        <v>5.7628030273925237E-4</v>
      </c>
    </row>
    <row r="18" spans="1:6" ht="6" customHeight="1" x14ac:dyDescent="0.55000000000000004">
      <c r="A18" s="368"/>
      <c r="B18" s="367"/>
      <c r="C18" s="367"/>
      <c r="D18" s="367"/>
      <c r="E18" s="367"/>
      <c r="F18" s="367"/>
    </row>
    <row r="19" spans="1:6" x14ac:dyDescent="0.55000000000000004">
      <c r="A19" s="2" t="s">
        <v>166</v>
      </c>
      <c r="B19" s="46">
        <f>SUM(C19:F19)</f>
        <v>1062</v>
      </c>
      <c r="C19" s="13">
        <v>218</v>
      </c>
      <c r="D19" s="13">
        <v>63</v>
      </c>
      <c r="E19" s="13">
        <v>593</v>
      </c>
      <c r="F19" s="13">
        <v>188</v>
      </c>
    </row>
    <row r="20" spans="1:6" x14ac:dyDescent="0.55000000000000004">
      <c r="A20" s="2" t="s">
        <v>167</v>
      </c>
      <c r="B20" s="361">
        <f>+C20+D20+E20+F20</f>
        <v>242</v>
      </c>
      <c r="C20" s="13">
        <f>17+31</f>
        <v>48</v>
      </c>
      <c r="D20" s="13">
        <f>0+3</f>
        <v>3</v>
      </c>
      <c r="E20" s="13">
        <f>33+81</f>
        <v>114</v>
      </c>
      <c r="F20" s="13">
        <f>40+37</f>
        <v>77</v>
      </c>
    </row>
    <row r="21" spans="1:6" s="53" customFormat="1" x14ac:dyDescent="0.55000000000000004">
      <c r="A21" s="363" t="s">
        <v>163</v>
      </c>
      <c r="B21" s="364">
        <f>+B20/B$6</f>
        <v>1.3014111168473585E-3</v>
      </c>
      <c r="C21" s="365">
        <f t="shared" ref="C21:F21" si="3">+C20/C$6</f>
        <v>1.369628488272556E-3</v>
      </c>
      <c r="D21" s="365">
        <f t="shared" si="3"/>
        <v>1.835985312117503E-4</v>
      </c>
      <c r="E21" s="365">
        <f t="shared" si="3"/>
        <v>1.0503330661433428E-3</v>
      </c>
      <c r="F21" s="365">
        <f t="shared" si="3"/>
        <v>2.9582388873948288E-3</v>
      </c>
    </row>
    <row r="24" spans="1:6" x14ac:dyDescent="0.55000000000000004">
      <c r="B24" s="369"/>
    </row>
  </sheetData>
  <printOptions gridLines="1"/>
  <pageMargins left="0.7" right="0.7" top="0.75" bottom="0.75" header="0.3" footer="0.3"/>
  <pageSetup pageOrder="overThenDown" orientation="landscape" r:id="rId1"/>
  <headerFooter>
    <oddHeader>&amp;LTable: ACSDT5Y2024.C16002</oddHeader>
    <oddFooter>&amp;L&amp;Bdata.census.gov&amp;B | Measuring America's People, Places, and Economy &amp;R&amp;P</oddFooter>
    <evenHeader>&amp;LTable: ACSDT5Y2024.C16002</evenHeader>
    <evenFooter>&amp;L&amp;Bdata.census.gov&amp;B | Measuring America's People, Places, and Economy &amp;R&amp;P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78A79-AE0B-4781-8657-3E668EA99A44}">
  <dimension ref="A2:F21"/>
  <sheetViews>
    <sheetView zoomScale="148" zoomScaleNormal="148" workbookViewId="0">
      <pane xSplit="1" ySplit="1" topLeftCell="B2" activePane="bottomRight" state="frozenSplit"/>
      <selection pane="topRight" activeCell="C1" sqref="C1"/>
      <selection pane="bottomLeft" activeCell="A7" sqref="A7"/>
      <selection pane="bottomRight" activeCell="H12" sqref="H12"/>
    </sheetView>
  </sheetViews>
  <sheetFormatPr defaultColWidth="8.68359375" defaultRowHeight="10.199999999999999" x14ac:dyDescent="0.35"/>
  <cols>
    <col min="1" max="1" width="18.734375" style="299" customWidth="1"/>
    <col min="2" max="4" width="12.89453125" style="299" customWidth="1"/>
    <col min="5" max="5" width="1.83984375" style="299" customWidth="1"/>
    <col min="6" max="16384" width="8.68359375" style="299"/>
  </cols>
  <sheetData>
    <row r="2" spans="1:6" ht="18.3" x14ac:dyDescent="0.7">
      <c r="A2" s="316" t="s">
        <v>115</v>
      </c>
      <c r="B2" s="300"/>
      <c r="C2" s="300"/>
      <c r="D2" s="300"/>
      <c r="E2" s="300"/>
      <c r="F2" s="300"/>
    </row>
    <row r="3" spans="1:6" ht="14.4" x14ac:dyDescent="0.55000000000000004">
      <c r="A3" s="300"/>
      <c r="B3" s="300"/>
      <c r="C3" s="300"/>
      <c r="D3" s="300"/>
      <c r="E3" s="300"/>
      <c r="F3" s="300"/>
    </row>
    <row r="4" spans="1:6" ht="28.8" x14ac:dyDescent="0.55000000000000004">
      <c r="A4" s="315" t="s">
        <v>114</v>
      </c>
      <c r="B4" s="314" t="s">
        <v>113</v>
      </c>
      <c r="C4" s="314" t="s">
        <v>112</v>
      </c>
      <c r="D4" s="314" t="s">
        <v>111</v>
      </c>
      <c r="E4" s="300"/>
      <c r="F4" s="300"/>
    </row>
    <row r="5" spans="1:6" ht="14.4" x14ac:dyDescent="0.55000000000000004">
      <c r="A5" s="300" t="s">
        <v>110</v>
      </c>
      <c r="B5" s="312">
        <v>1738.74098</v>
      </c>
      <c r="C5" s="313">
        <v>78650</v>
      </c>
      <c r="D5" s="312">
        <f>+C5/B5</f>
        <v>45.23387951666038</v>
      </c>
      <c r="E5" s="300"/>
      <c r="F5" s="300"/>
    </row>
    <row r="6" spans="1:6" ht="14.4" x14ac:dyDescent="0.55000000000000004">
      <c r="A6" s="311" t="s">
        <v>109</v>
      </c>
      <c r="B6" s="309">
        <v>1803.7279799999999</v>
      </c>
      <c r="C6" s="310">
        <v>33825</v>
      </c>
      <c r="D6" s="309">
        <f>+C6/B6</f>
        <v>18.752827685247752</v>
      </c>
      <c r="E6" s="300"/>
      <c r="F6" s="300"/>
    </row>
    <row r="7" spans="1:6" ht="14.4" x14ac:dyDescent="0.55000000000000004">
      <c r="A7" s="300" t="s">
        <v>108</v>
      </c>
      <c r="B7" s="312">
        <v>395.10174999999998</v>
      </c>
      <c r="C7" s="313">
        <v>288900</v>
      </c>
      <c r="D7" s="312">
        <f>+C7/B7</f>
        <v>731.20405060215501</v>
      </c>
      <c r="E7" s="300"/>
      <c r="F7" s="300"/>
    </row>
    <row r="8" spans="1:6" ht="14.4" x14ac:dyDescent="0.55000000000000004">
      <c r="A8" s="311" t="s">
        <v>107</v>
      </c>
      <c r="B8" s="309">
        <v>959.54843000000005</v>
      </c>
      <c r="C8" s="310">
        <v>67800</v>
      </c>
      <c r="D8" s="309">
        <f>+C8/B8</f>
        <v>70.658236604065934</v>
      </c>
      <c r="E8" s="300"/>
      <c r="F8" s="300"/>
    </row>
    <row r="9" spans="1:6" ht="6" customHeight="1" x14ac:dyDescent="0.55000000000000004">
      <c r="A9" s="300"/>
      <c r="B9" s="300"/>
      <c r="C9" s="300"/>
      <c r="D9" s="300"/>
      <c r="E9" s="300"/>
      <c r="F9" s="300"/>
    </row>
    <row r="10" spans="1:6" ht="14.4" x14ac:dyDescent="0.55000000000000004">
      <c r="A10" s="308" t="s">
        <v>56</v>
      </c>
      <c r="B10" s="306">
        <f>SUM(B5:B8)</f>
        <v>4897.1191399999998</v>
      </c>
      <c r="C10" s="307">
        <f>SUM(C5:C8)</f>
        <v>469175</v>
      </c>
      <c r="D10" s="306">
        <f>+C10/B10</f>
        <v>95.806327472768004</v>
      </c>
      <c r="E10" s="300"/>
      <c r="F10" s="300"/>
    </row>
    <row r="11" spans="1:6" ht="14.4" x14ac:dyDescent="0.55000000000000004">
      <c r="A11" s="300"/>
      <c r="B11" s="300"/>
      <c r="C11" s="300"/>
      <c r="D11" s="300"/>
      <c r="E11" s="300"/>
      <c r="F11" s="300"/>
    </row>
    <row r="12" spans="1:6" s="301" customFormat="1" ht="22.8" customHeight="1" x14ac:dyDescent="0.45">
      <c r="A12" s="332" t="s">
        <v>106</v>
      </c>
      <c r="B12" s="333"/>
      <c r="C12" s="333"/>
      <c r="D12" s="333"/>
      <c r="E12" s="302"/>
      <c r="F12" s="302"/>
    </row>
    <row r="13" spans="1:6" s="301" customFormat="1" ht="6" customHeight="1" x14ac:dyDescent="0.45">
      <c r="A13" s="305"/>
      <c r="B13" s="304"/>
      <c r="C13" s="304"/>
      <c r="D13" s="304"/>
      <c r="E13" s="302"/>
      <c r="F13" s="302"/>
    </row>
    <row r="14" spans="1:6" s="301" customFormat="1" ht="11.7" x14ac:dyDescent="0.45">
      <c r="A14" s="302" t="s">
        <v>105</v>
      </c>
      <c r="B14" s="302"/>
      <c r="C14" s="302"/>
      <c r="D14" s="302"/>
      <c r="E14" s="302"/>
      <c r="F14" s="302"/>
    </row>
    <row r="15" spans="1:6" s="301" customFormat="1" ht="6" customHeight="1" x14ac:dyDescent="0.45">
      <c r="A15" s="302"/>
      <c r="B15" s="302"/>
      <c r="C15" s="302"/>
      <c r="D15" s="302"/>
      <c r="E15" s="302"/>
      <c r="F15" s="302"/>
    </row>
    <row r="16" spans="1:6" s="301" customFormat="1" ht="11.7" x14ac:dyDescent="0.45">
      <c r="A16" s="302" t="s">
        <v>104</v>
      </c>
      <c r="B16" s="302"/>
      <c r="C16" s="302"/>
      <c r="D16" s="302"/>
      <c r="E16" s="302"/>
      <c r="F16" s="302"/>
    </row>
    <row r="17" spans="1:6" s="301" customFormat="1" ht="11.7" x14ac:dyDescent="0.45">
      <c r="A17" s="303" t="s">
        <v>103</v>
      </c>
      <c r="B17" s="302"/>
      <c r="C17" s="302"/>
      <c r="D17" s="302"/>
      <c r="E17" s="302"/>
      <c r="F17" s="302"/>
    </row>
    <row r="18" spans="1:6" s="301" customFormat="1" ht="11.7" x14ac:dyDescent="0.45">
      <c r="A18" s="303" t="s">
        <v>102</v>
      </c>
      <c r="B18" s="302"/>
      <c r="C18" s="302"/>
      <c r="D18" s="302"/>
      <c r="E18" s="302"/>
      <c r="F18" s="302"/>
    </row>
    <row r="19" spans="1:6" ht="14.4" x14ac:dyDescent="0.55000000000000004">
      <c r="A19" s="300"/>
      <c r="B19" s="300"/>
      <c r="C19" s="300"/>
      <c r="D19" s="300"/>
      <c r="E19" s="300"/>
      <c r="F19" s="300"/>
    </row>
    <row r="20" spans="1:6" ht="14.4" x14ac:dyDescent="0.55000000000000004">
      <c r="A20" s="300"/>
      <c r="B20" s="300"/>
      <c r="C20" s="300"/>
      <c r="D20" s="300"/>
      <c r="E20" s="300"/>
      <c r="F20" s="300"/>
    </row>
    <row r="21" spans="1:6" ht="14.4" x14ac:dyDescent="0.55000000000000004">
      <c r="A21" s="300"/>
      <c r="B21" s="300"/>
      <c r="C21" s="300"/>
      <c r="D21" s="300"/>
      <c r="E21" s="300"/>
      <c r="F21" s="300"/>
    </row>
  </sheetData>
  <mergeCells count="1">
    <mergeCell ref="A12:D12"/>
  </mergeCells>
  <pageMargins left="0.5" right="0.7" top="0.5" bottom="0.5" header="0.5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5715-EF53-4B97-9E82-A19981743912}">
  <dimension ref="A1:G45"/>
  <sheetViews>
    <sheetView topLeftCell="A3" zoomScaleNormal="100" workbookViewId="0">
      <selection activeCell="N23" sqref="N23"/>
    </sheetView>
  </sheetViews>
  <sheetFormatPr defaultColWidth="7.3671875" defaultRowHeight="10.199999999999999" x14ac:dyDescent="0.35"/>
  <cols>
    <col min="1" max="1" width="25.7890625" style="351" customWidth="1"/>
    <col min="2" max="2" width="9.89453125" style="299" customWidth="1"/>
    <col min="3" max="16384" width="7.3671875" style="299"/>
  </cols>
  <sheetData>
    <row r="1" spans="1:7" ht="18.3" x14ac:dyDescent="0.7">
      <c r="A1" s="371" t="s">
        <v>168</v>
      </c>
    </row>
    <row r="2" spans="1:7" ht="11.4" x14ac:dyDescent="0.4">
      <c r="A2" s="334" t="s">
        <v>116</v>
      </c>
    </row>
    <row r="3" spans="1:7" ht="11.4" x14ac:dyDescent="0.4">
      <c r="A3" s="334" t="s">
        <v>117</v>
      </c>
    </row>
    <row r="4" spans="1:7" ht="11.4" x14ac:dyDescent="0.4">
      <c r="A4" s="334" t="s">
        <v>118</v>
      </c>
    </row>
    <row r="6" spans="1:7" s="337" customFormat="1" ht="21" x14ac:dyDescent="0.4">
      <c r="A6" s="335" t="s">
        <v>119</v>
      </c>
      <c r="B6" s="336" t="s">
        <v>120</v>
      </c>
    </row>
    <row r="7" spans="1:7" x14ac:dyDescent="0.35">
      <c r="A7" s="338" t="s">
        <v>121</v>
      </c>
      <c r="B7" s="339" t="s">
        <v>121</v>
      </c>
    </row>
    <row r="8" spans="1:7" ht="10.5" x14ac:dyDescent="0.35">
      <c r="A8" s="340" t="s">
        <v>122</v>
      </c>
      <c r="B8" s="341">
        <v>78650</v>
      </c>
    </row>
    <row r="9" spans="1:7" x14ac:dyDescent="0.35">
      <c r="A9" s="338" t="s">
        <v>123</v>
      </c>
      <c r="B9" s="339">
        <v>46375</v>
      </c>
    </row>
    <row r="10" spans="1:7" ht="10.5" x14ac:dyDescent="0.4">
      <c r="A10" s="338" t="s">
        <v>124</v>
      </c>
      <c r="B10" s="339">
        <v>32275</v>
      </c>
      <c r="F10" s="352" t="s">
        <v>145</v>
      </c>
      <c r="G10" s="352" t="s">
        <v>146</v>
      </c>
    </row>
    <row r="11" spans="1:7" ht="10.5" x14ac:dyDescent="0.4">
      <c r="A11" s="343" t="s">
        <v>125</v>
      </c>
      <c r="B11" s="339">
        <v>3425</v>
      </c>
      <c r="E11" s="352" t="s">
        <v>147</v>
      </c>
      <c r="F11" s="348">
        <v>0.34063166196350014</v>
      </c>
      <c r="G11" s="353">
        <f>+C34</f>
        <v>0.66525283742739916</v>
      </c>
    </row>
    <row r="12" spans="1:7" ht="10.5" x14ac:dyDescent="0.4">
      <c r="A12" s="343" t="s">
        <v>126</v>
      </c>
      <c r="B12" s="339">
        <v>20440</v>
      </c>
      <c r="E12" s="352" t="s">
        <v>148</v>
      </c>
      <c r="F12" s="348">
        <v>0.65936833803649986</v>
      </c>
      <c r="G12" s="353">
        <f>+C35</f>
        <v>0.33474716257260084</v>
      </c>
    </row>
    <row r="13" spans="1:7" x14ac:dyDescent="0.35">
      <c r="A13" s="343" t="s">
        <v>127</v>
      </c>
      <c r="B13" s="339">
        <v>8410</v>
      </c>
    </row>
    <row r="14" spans="1:7" x14ac:dyDescent="0.35">
      <c r="A14" s="338" t="s">
        <v>121</v>
      </c>
      <c r="B14" s="339" t="s">
        <v>121</v>
      </c>
    </row>
    <row r="15" spans="1:7" ht="10.5" x14ac:dyDescent="0.4">
      <c r="A15" s="340" t="s">
        <v>128</v>
      </c>
      <c r="B15" s="344">
        <v>33825</v>
      </c>
    </row>
    <row r="16" spans="1:7" x14ac:dyDescent="0.35">
      <c r="A16" s="338" t="s">
        <v>129</v>
      </c>
      <c r="B16" s="339">
        <v>23245</v>
      </c>
    </row>
    <row r="17" spans="1:2" x14ac:dyDescent="0.35">
      <c r="A17" s="338" t="s">
        <v>130</v>
      </c>
      <c r="B17" s="339">
        <v>10580</v>
      </c>
    </row>
    <row r="18" spans="1:2" x14ac:dyDescent="0.35">
      <c r="A18" s="343" t="s">
        <v>131</v>
      </c>
      <c r="B18" s="339">
        <v>10580</v>
      </c>
    </row>
    <row r="19" spans="1:2" x14ac:dyDescent="0.35">
      <c r="A19" s="338" t="s">
        <v>121</v>
      </c>
      <c r="B19" s="339" t="s">
        <v>121</v>
      </c>
    </row>
    <row r="20" spans="1:2" ht="10.5" x14ac:dyDescent="0.35">
      <c r="A20" s="340" t="s">
        <v>132</v>
      </c>
      <c r="B20" s="341">
        <v>288900</v>
      </c>
    </row>
    <row r="21" spans="1:2" x14ac:dyDescent="0.35">
      <c r="A21" s="338" t="s">
        <v>133</v>
      </c>
      <c r="B21" s="345">
        <v>185110</v>
      </c>
    </row>
    <row r="22" spans="1:2" x14ac:dyDescent="0.35">
      <c r="A22" s="338" t="s">
        <v>134</v>
      </c>
      <c r="B22" s="339">
        <v>103790</v>
      </c>
    </row>
    <row r="23" spans="1:2" x14ac:dyDescent="0.35">
      <c r="A23" s="343" t="s">
        <v>135</v>
      </c>
      <c r="B23" s="339">
        <v>25530</v>
      </c>
    </row>
    <row r="24" spans="1:2" x14ac:dyDescent="0.35">
      <c r="A24" s="343" t="s">
        <v>136</v>
      </c>
      <c r="B24" s="339">
        <v>45890</v>
      </c>
    </row>
    <row r="25" spans="1:2" x14ac:dyDescent="0.35">
      <c r="A25" s="343" t="s">
        <v>137</v>
      </c>
      <c r="B25" s="339">
        <v>19260</v>
      </c>
    </row>
    <row r="26" spans="1:2" x14ac:dyDescent="0.35">
      <c r="A26" s="343" t="s">
        <v>138</v>
      </c>
      <c r="B26" s="339">
        <v>13110</v>
      </c>
    </row>
    <row r="27" spans="1:2" x14ac:dyDescent="0.35">
      <c r="A27" s="338" t="s">
        <v>121</v>
      </c>
      <c r="B27" s="339" t="s">
        <v>121</v>
      </c>
    </row>
    <row r="28" spans="1:2" ht="10.5" x14ac:dyDescent="0.35">
      <c r="A28" s="340" t="s">
        <v>139</v>
      </c>
      <c r="B28" s="341">
        <v>67800</v>
      </c>
    </row>
    <row r="29" spans="1:2" x14ac:dyDescent="0.35">
      <c r="A29" s="338" t="s">
        <v>140</v>
      </c>
      <c r="B29" s="339">
        <v>57390</v>
      </c>
    </row>
    <row r="30" spans="1:2" x14ac:dyDescent="0.35">
      <c r="A30" s="338" t="s">
        <v>141</v>
      </c>
      <c r="B30" s="339">
        <v>10410</v>
      </c>
    </row>
    <row r="31" spans="1:2" x14ac:dyDescent="0.35">
      <c r="A31" s="343" t="s">
        <v>142</v>
      </c>
      <c r="B31" s="339">
        <v>10410</v>
      </c>
    </row>
    <row r="32" spans="1:2" x14ac:dyDescent="0.35">
      <c r="A32" s="338" t="s">
        <v>121</v>
      </c>
      <c r="B32" s="345" t="s">
        <v>121</v>
      </c>
    </row>
    <row r="33" spans="1:7" ht="10.5" x14ac:dyDescent="0.4">
      <c r="A33" s="340" t="s">
        <v>96</v>
      </c>
      <c r="B33" s="346">
        <f>+B8+B15+B20+B28</f>
        <v>469175</v>
      </c>
    </row>
    <row r="34" spans="1:7" x14ac:dyDescent="0.35">
      <c r="A34" s="338" t="s">
        <v>143</v>
      </c>
      <c r="B34" s="347">
        <f>+B9+B16+B21+B29</f>
        <v>312120</v>
      </c>
      <c r="C34" s="348">
        <f>+B34/B33</f>
        <v>0.66525283742739916</v>
      </c>
    </row>
    <row r="35" spans="1:7" x14ac:dyDescent="0.35">
      <c r="A35" s="349" t="s">
        <v>144</v>
      </c>
      <c r="B35" s="350">
        <f>+B10+B17+B22+B30</f>
        <v>157055</v>
      </c>
      <c r="C35" s="348">
        <f>+B35/B33</f>
        <v>0.33474716257260084</v>
      </c>
    </row>
    <row r="38" spans="1:7" ht="10.5" x14ac:dyDescent="0.4">
      <c r="E38" s="352" t="s">
        <v>149</v>
      </c>
    </row>
    <row r="40" spans="1:7" x14ac:dyDescent="0.35">
      <c r="E40" s="342">
        <f>+B9+B16+B29</f>
        <v>127010</v>
      </c>
      <c r="G40" s="299" t="s">
        <v>150</v>
      </c>
    </row>
    <row r="41" spans="1:7" x14ac:dyDescent="0.35">
      <c r="E41" s="342">
        <f>+B10+B17+B30</f>
        <v>53265</v>
      </c>
      <c r="G41" s="299" t="s">
        <v>151</v>
      </c>
    </row>
    <row r="42" spans="1:7" x14ac:dyDescent="0.35">
      <c r="E42" s="342">
        <f>+E40+E41</f>
        <v>180275</v>
      </c>
      <c r="G42" s="299" t="s">
        <v>152</v>
      </c>
    </row>
    <row r="44" spans="1:7" x14ac:dyDescent="0.35">
      <c r="E44" s="348">
        <f>+E40/E42</f>
        <v>0.70453473859381499</v>
      </c>
      <c r="G44" s="299" t="s">
        <v>153</v>
      </c>
    </row>
    <row r="45" spans="1:7" x14ac:dyDescent="0.35">
      <c r="E45" s="348">
        <f>+E41/E42</f>
        <v>0.29546526140618501</v>
      </c>
      <c r="G45" s="299" t="s">
        <v>154</v>
      </c>
    </row>
  </sheetData>
  <pageMargins left="0.5" right="0.5" top="0.5" bottom="0.5" header="0.3" footer="0.3"/>
  <pageSetup scale="90" orientation="landscape" r:id="rId1"/>
  <headerFooter>
    <oddFooter>&amp;CPage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Population 2020-2050</vt:lpstr>
      <vt:lpstr>65+ Characteristics</vt:lpstr>
      <vt:lpstr>Disability by Age</vt:lpstr>
      <vt:lpstr>Poverty</vt:lpstr>
      <vt:lpstr>LEP</vt:lpstr>
      <vt:lpstr>Pop Density</vt:lpstr>
      <vt:lpstr>Incorp-Unincorp</vt:lpstr>
      <vt:lpstr>'Pop Density'!Print_Area</vt:lpstr>
      <vt:lpstr>'65+ Characteristics'!Print_Titles</vt:lpstr>
      <vt:lpstr>'Incorp-Unincorp'!Print_Titles</vt:lpstr>
      <vt:lpstr>LEP!Print_Titles</vt:lpstr>
      <vt:lpstr>Poverty!Print_Titles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2026-03-24T22:17:45Z</dcterms:created>
  <dcterms:modified xsi:type="dcterms:W3CDTF">2026-08-17T21:20:23Z</dcterms:modified>
</cp:coreProperties>
</file>